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AC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</calcChain>
</file>

<file path=xl/sharedStrings.xml><?xml version="1.0" encoding="utf-8"?>
<sst xmlns="http://schemas.openxmlformats.org/spreadsheetml/2006/main" count="854" uniqueCount="567">
  <si>
    <t>ISBN</t>
  </si>
  <si>
    <t>Author</t>
  </si>
  <si>
    <t>Title</t>
  </si>
  <si>
    <t>Resource Type</t>
  </si>
  <si>
    <t>Category</t>
  </si>
  <si>
    <t>Launch Date</t>
  </si>
  <si>
    <t>URL</t>
  </si>
  <si>
    <t>Ropper</t>
  </si>
  <si>
    <t>Adams and Victor's Principles of Neurology, 12e</t>
  </si>
  <si>
    <t>Book</t>
  </si>
  <si>
    <t>Neurology</t>
  </si>
  <si>
    <t>Knoop</t>
  </si>
  <si>
    <t>The Atlas of Emergency Medicine, 5e</t>
  </si>
  <si>
    <t>Emergency Medicine</t>
  </si>
  <si>
    <t>https://accessmedicine.mhmedical.com/book.aspx?bookid=2969</t>
  </si>
  <si>
    <t>White</t>
  </si>
  <si>
    <t>Basic &amp; Clinical Biostatistics, 5e</t>
  </si>
  <si>
    <t>Epidemiology, Biostatistics, and Medical Research; Public Health</t>
  </si>
  <si>
    <t>https://accessmedicine.mhmedical.com/book.aspx?bookid=2724</t>
  </si>
  <si>
    <t>Stringer</t>
  </si>
  <si>
    <t>Basic Concepts in Pharmacology: What You Need to Know for Each Drug Class, 6e</t>
  </si>
  <si>
    <t>Pharmacology</t>
  </si>
  <si>
    <t>https://accessmedicine.mhmedical.com/book.aspx?bookid=3136</t>
  </si>
  <si>
    <t>Tehranzadeh</t>
  </si>
  <si>
    <t>Basic Musculoskeletal Imaging, 2e</t>
  </si>
  <si>
    <t>Radiology</t>
  </si>
  <si>
    <t>https://accessmedicine.mhmedical.com/book.aspx?bookid=3075</t>
  </si>
  <si>
    <t>Chen</t>
  </si>
  <si>
    <t>Basic Radiology, 2e</t>
  </si>
  <si>
    <t>https://accessmedicine.mhmedical.com/book.aspx?bookid=360</t>
  </si>
  <si>
    <t>Feldman</t>
  </si>
  <si>
    <t>Behavioral Medicine: A Guide for Clinical Practice, 5e</t>
  </si>
  <si>
    <t>Behavioral Medicine</t>
  </si>
  <si>
    <t>https://accessmedicine.mhmedical.com/book.aspx?bookid=2747</t>
  </si>
  <si>
    <t>kibble</t>
  </si>
  <si>
    <t>The Big Picture Physiology: Medical Course &amp; Step 1 Review, 2e</t>
  </si>
  <si>
    <t>Physiology</t>
  </si>
  <si>
    <t>https://accessmedicine.mhmedical.com/book.aspx?bookid=2914</t>
  </si>
  <si>
    <t>Morton</t>
  </si>
  <si>
    <t>The Big Picture: Gross Anatomy, Medical Course &amp; Step 1 Review, 2nd Edition</t>
  </si>
  <si>
    <t>Anatomy</t>
  </si>
  <si>
    <t>https://accessmedicine.mhmedical.com/book.aspx?bookid=2478</t>
  </si>
  <si>
    <t>Janson</t>
  </si>
  <si>
    <t>The Big Picture: Medical Biochemistry</t>
  </si>
  <si>
    <t>Biochemistry</t>
  </si>
  <si>
    <t>https://accessmedicine.mhmedical.com/book.aspx?bookid=2355</t>
  </si>
  <si>
    <t>Elmoselhi</t>
  </si>
  <si>
    <t>Cardiology: An Integrated Approach</t>
  </si>
  <si>
    <t>Cardiology</t>
  </si>
  <si>
    <t>https://accessmedicine.mhmedical.com/book.aspx?bookid=2224</t>
  </si>
  <si>
    <t>Cosgrove</t>
  </si>
  <si>
    <t>The Cleveland Clinic Way: Lessons in Excellence from One of the World's Leading Healthcare Organizations</t>
  </si>
  <si>
    <t>Business of Healthcare</t>
  </si>
  <si>
    <t>https://accessmedicine.mhmedical.com/book.aspx?bookid=2323</t>
  </si>
  <si>
    <t>Soutor</t>
  </si>
  <si>
    <t>Clinical Dermatology: Diagnosis and Management of Common Disorders, 2e</t>
  </si>
  <si>
    <t>Dermatology</t>
  </si>
  <si>
    <t>https://accessmedicine.mhmedical.com/book.aspx?bookid=3171</t>
  </si>
  <si>
    <t>Jonsen</t>
  </si>
  <si>
    <t>Clinical Ethics: A Practical Approach to Ethical Decisions in Clinical Medicine, 9e</t>
  </si>
  <si>
    <t>Health Systems, Quality, Safety, &amp; Policy</t>
  </si>
  <si>
    <t>https://accessmedicine.mhmedical.com/book.aspx?bookid=3130</t>
  </si>
  <si>
    <t>Murray</t>
  </si>
  <si>
    <t>Clinical Genomics: Practical Applications in Adult Patient Care</t>
  </si>
  <si>
    <t>Genetics</t>
  </si>
  <si>
    <t>https://accessmedicine.mhmedical.com/book.aspx?bookid=1094</t>
  </si>
  <si>
    <t>Laposata</t>
  </si>
  <si>
    <t>Clinical Laboratory Methods: Atlas of Commonly Performed Tests</t>
  </si>
  <si>
    <t>Physical Exam and Laboratory Diagnosis</t>
  </si>
  <si>
    <t>https://accessmedicine.mhmedical.com/book.aspx?bookid=3128</t>
  </si>
  <si>
    <t>Waxman</t>
  </si>
  <si>
    <t>Clinical Neuroanatomy, 30th Edition</t>
  </si>
  <si>
    <t>Neuroanatomy; Neurology</t>
  </si>
  <si>
    <t>https://accessmedicine.mhmedical.com/book.aspx?bookid=3408</t>
  </si>
  <si>
    <t>Berkowitz</t>
  </si>
  <si>
    <t>Clinical Neurology &amp; Neuroanatomy: A Localization-Based Approach, 2e</t>
  </si>
  <si>
    <t>https://accessmedicine.mhmedical.com/book.aspx?bookid=3206</t>
  </si>
  <si>
    <t>Burney</t>
  </si>
  <si>
    <t>Clinical Rotation Examination and PANCE Review: A Case Study &amp; Q&amp;A Approach</t>
  </si>
  <si>
    <t>Physician Associate/Physician Assistant</t>
  </si>
  <si>
    <t>https://accessmedicine.mhmedical.com/book.aspx?bookid=3585</t>
  </si>
  <si>
    <t>Usatine</t>
  </si>
  <si>
    <t>The Color Atlas and Synopsis of Family Medicine, 3e</t>
  </si>
  <si>
    <t>Family Medicine</t>
  </si>
  <si>
    <t>https://accessmedicine.mhmedical.com/book.aspx?bookid=2547</t>
  </si>
  <si>
    <t>Boissy</t>
  </si>
  <si>
    <t>Communication the Cleveland Clinic Way: How to Drive a Relationship-Centered Strategy for Superior Patient Experience</t>
  </si>
  <si>
    <t>https://accessmedicine.mhmedical.com/book.aspx?bookid=2312</t>
  </si>
  <si>
    <t>Saad</t>
  </si>
  <si>
    <t>COVID-19 and the Heart: A Case-Based Pocket Guide</t>
  </si>
  <si>
    <t>Cardiology; Internal Medicine</t>
  </si>
  <si>
    <t>https://accessmedicine.mhmedical.com/book.aspx?bookid=3098</t>
  </si>
  <si>
    <t>Oropello</t>
  </si>
  <si>
    <t>Critical Care</t>
  </si>
  <si>
    <t>Critical Care Medicine</t>
  </si>
  <si>
    <t>https://accessmedicine.mhmedical.com/book.aspx?bookid=1944</t>
  </si>
  <si>
    <t>Koshi</t>
  </si>
  <si>
    <t>Cunningham's Manual of Practical Anatomy, Volume 1: Upper and Lower Limbs, 16th Edition</t>
  </si>
  <si>
    <t>https://accessmedicine.mhmedical.com/book.aspx?bookid=3473</t>
  </si>
  <si>
    <t>Cunningham's Manual of Practical Anatomy, Volume 2: Thorax and Abdomen, 16th Edition</t>
  </si>
  <si>
    <t>https://accessmedicine.mhmedical.com/book.aspx?bookid=3475</t>
  </si>
  <si>
    <t>Cunningham's Manual of Practical Anatomy, Volume 3: Head, Neck and Brain, 16th Edition</t>
  </si>
  <si>
    <t>https://accessmedicine.mhmedical.com/book.aspx?bookid=3477</t>
  </si>
  <si>
    <t>Doherty</t>
  </si>
  <si>
    <t>Current Diagnosis &amp; Treatment: Surgery, 16th Edition</t>
  </si>
  <si>
    <t>Surgery</t>
  </si>
  <si>
    <t>https://accessmedicine.mhmedical.com/book.aspx?bookid=3532</t>
  </si>
  <si>
    <t>Walter</t>
  </si>
  <si>
    <t>Current Diagnosis &amp; Treatment Geriatrics, 3e</t>
  </si>
  <si>
    <t>Geriatric Medicine</t>
  </si>
  <si>
    <t>https://accessmedicine.mhmedical.com/book.aspx?bookid=2984</t>
  </si>
  <si>
    <t>McMahon</t>
  </si>
  <si>
    <t>Current Diagnosis &amp; Treatment in Orthopedics, 6e</t>
  </si>
  <si>
    <t>https://accessmedicine.mhmedical.com/book.aspx?bookid=3066</t>
  </si>
  <si>
    <t>Lalwani</t>
  </si>
  <si>
    <t>https://accessmedicine.mhmedical.com/book.aspx?bookid=2744</t>
  </si>
  <si>
    <t>Crawford</t>
  </si>
  <si>
    <t>Current Diagnosis &amp; Treatment: Cardiology, 6e</t>
  </si>
  <si>
    <t>https://accessmedicine.mhmedical.com/book.aspx?bookid=3304</t>
  </si>
  <si>
    <t>Stone</t>
  </si>
  <si>
    <t>CURRENT Diagnosis &amp; Treatment: Emergency Medicine, 8e</t>
  </si>
  <si>
    <t>https://accessmedicine.mhmedical.com/book.aspx?bookid=2172</t>
  </si>
  <si>
    <t>South-Paul</t>
  </si>
  <si>
    <t>CURRENT Diagnosis &amp; Treatment: Family Medicine, 5e</t>
  </si>
  <si>
    <t>https://accessmedicine.mhmedical.com/book.aspx?bookid=2934</t>
  </si>
  <si>
    <t>Lerma</t>
  </si>
  <si>
    <t>CURRENT Diagnosis &amp; Treatment: Nephrology &amp; Hypertension, 2e</t>
  </si>
  <si>
    <t>Nephrology</t>
  </si>
  <si>
    <t>https://accessmedicine.mhmedical.com/book.aspx?bookid=2287</t>
  </si>
  <si>
    <t>Brust</t>
  </si>
  <si>
    <t>CURRENT Diagnosis &amp; Treatment: Neurology, 3e</t>
  </si>
  <si>
    <t>https://accessmedicine.mhmedical.com/book.aspx?bookid=2567</t>
  </si>
  <si>
    <t>DeCherney</t>
  </si>
  <si>
    <t>CURRENT Diagnosis &amp; Treatment: Obstetrics &amp; Gynecology, 12e</t>
  </si>
  <si>
    <t>https://accessmedicine.mhmedical.com/book.aspx?bookid=2559</t>
  </si>
  <si>
    <t>LaDou</t>
  </si>
  <si>
    <t>CURRENT Diagnosis &amp; Treatment: Occupational &amp; Environmental Medicine, 6e</t>
  </si>
  <si>
    <t>Occupational and Environmental Medicine; Public Health</t>
  </si>
  <si>
    <t>https://accessmedicine.mhmedical.com/book.aspx?bookid=3065</t>
  </si>
  <si>
    <t>Bunik</t>
  </si>
  <si>
    <t>Current Diagnosis &amp; Treatment: Pediatrics, 27th Edition</t>
  </si>
  <si>
    <t>Pediatrics</t>
  </si>
  <si>
    <t>https://accessmedicine.mhmedical.com/book.aspx?bookid=3480</t>
  </si>
  <si>
    <t>Maitin</t>
  </si>
  <si>
    <t>CURRENT Diagnosis &amp; Treatment: Physical Medicine &amp; Rehabilitation</t>
  </si>
  <si>
    <t>Physical Medicine and Rehabilitation</t>
  </si>
  <si>
    <t>https://accessmedicine.mhmedical.com/book.aspx?bookid=1180</t>
  </si>
  <si>
    <t>Ebert</t>
  </si>
  <si>
    <t>Current Diagnosis &amp; Treatment: Psychiatry, 4th Edition</t>
  </si>
  <si>
    <t>Psychiatry</t>
  </si>
  <si>
    <t>https://accessmedicine.mhmedical.com/book.aspx?bookid=3507</t>
  </si>
  <si>
    <t>Current Diagnosis &amp; Treatment: Rheumatology, 4e</t>
  </si>
  <si>
    <t>Rheumatology</t>
  </si>
  <si>
    <t>https://accessmedicine.mhmedical.com/book.aspx?bookid=3017</t>
  </si>
  <si>
    <t>Papadakis</t>
  </si>
  <si>
    <t>Current Medical Diagnosis &amp; Treatment 2025</t>
  </si>
  <si>
    <t>Internal Medicine</t>
  </si>
  <si>
    <t>https://accessmedicine.mhmedical.com/book.aspx?bookid=3495</t>
  </si>
  <si>
    <t>Current Medical Diagnosis &amp; Treatment 2026</t>
  </si>
  <si>
    <t>https://accessmedicine.mhmedical.com/book.aspx?bookid=3594</t>
  </si>
  <si>
    <t>David</t>
  </si>
  <si>
    <t>https://accessmedicine.mhmedical.com/book.aspx?bookid=3542</t>
  </si>
  <si>
    <t>Cohn</t>
  </si>
  <si>
    <t>Decision Making in Perioperative Medicine: Clinical Pearls</t>
  </si>
  <si>
    <t>Internal Medicine; Surgery</t>
  </si>
  <si>
    <t>https://accessmedicine.mhmedical.com/book.aspx?bookid=3023</t>
  </si>
  <si>
    <t>Decision Making in Perioperative Medicine: Clinical Pearls, 2nd Edition</t>
  </si>
  <si>
    <t>Anesthesiology; Internal Medicine; Surgery</t>
  </si>
  <si>
    <t>https://accessmedicine.mhmedical.com/book.aspx?bookid=3557</t>
  </si>
  <si>
    <t>Suneja</t>
  </si>
  <si>
    <t>Internal Medicine; Physical Exam and Laboratory Diagnosis</t>
  </si>
  <si>
    <t>https://accessmedicine.mhmedical.com/book.aspx?bookid=2927</t>
  </si>
  <si>
    <t>Kantor</t>
  </si>
  <si>
    <t>Dermatologic Surgery</t>
  </si>
  <si>
    <t>https://accessmedicine.mhmedical.com/book.aspx?bookid=2811</t>
  </si>
  <si>
    <t>Zimmerman</t>
  </si>
  <si>
    <t>ECG Core Curriculum</t>
  </si>
  <si>
    <t>https://accessmedicine.mhmedical.com/book.aspx?bookid=3339</t>
  </si>
  <si>
    <t>Schwartz</t>
  </si>
  <si>
    <t>Emotion in the Clinical Encounter</t>
  </si>
  <si>
    <t>Diversity and Inclusion; Patient Communication</t>
  </si>
  <si>
    <t>https://accessmedicine.mhmedical.com/book.aspx?bookid=3088</t>
  </si>
  <si>
    <t>Epner</t>
  </si>
  <si>
    <t>Empathy: Real Stories to Inspire and Enlighten Busy Clinicians</t>
  </si>
  <si>
    <t>Behavioral Medicine; Diversity and Inclusion; Patient Communication; Psychiatry</t>
  </si>
  <si>
    <t>https://accessmedicine.mhmedical.com/book.aspx?bookid=3197</t>
  </si>
  <si>
    <t>Molina</t>
  </si>
  <si>
    <t>Endocrine Physiology, 6e</t>
  </si>
  <si>
    <t>https://accessmedicine.mhmedical.com/book.aspx?bookid=3307</t>
  </si>
  <si>
    <t>Hamm</t>
  </si>
  <si>
    <t>Essential Elements of Wound Diagnosis</t>
  </si>
  <si>
    <t>Wound Care</t>
  </si>
  <si>
    <t>https://accessmedicine.mhmedical.com/book.aspx?bookid=3026</t>
  </si>
  <si>
    <t>Kane</t>
  </si>
  <si>
    <t>Essentials of Clinical Geriatrics, 8e</t>
  </si>
  <si>
    <t>https://accessmedicine.mhmedical.com/book.aspx?bookid=2300</t>
  </si>
  <si>
    <t>Frates</t>
  </si>
  <si>
    <t>Essentials of Clinical Nutrition in Healthcare</t>
  </si>
  <si>
    <t>Clinical Nutrition</t>
  </si>
  <si>
    <t>https://accessmedicine.mhmedical.com/book.aspx?bookid=3462</t>
  </si>
  <si>
    <t>Bhasin</t>
  </si>
  <si>
    <t>https://accessmedicine.mhmedical.com/book.aspx?bookid=2950</t>
  </si>
  <si>
    <t>Amthor</t>
  </si>
  <si>
    <t>Essentials of Modern Neuroscience</t>
  </si>
  <si>
    <t>https://accessmedicine.mhmedical.com/book.aspx?bookid=2938</t>
  </si>
  <si>
    <t>Smith</t>
  </si>
  <si>
    <t>Essentials of Psychiatry in Primary Care: Behavioral Health in the Medical Setting</t>
  </si>
  <si>
    <t>Behavioral Medicine; Psychiatry</t>
  </si>
  <si>
    <t>https://accessmedicine.mhmedical.com/book.aspx?bookid=2636</t>
  </si>
  <si>
    <t>Dinkin</t>
  </si>
  <si>
    <t>The Exchange Strategy for Managing Conflict in Health Care: How to Defuse Emotions and Create Solutions When the Stakes Are High</t>
  </si>
  <si>
    <t>https://accessmedicine.mhmedical.com/book.aspx?bookid=2314</t>
  </si>
  <si>
    <t>Le</t>
  </si>
  <si>
    <t>https://accessmedicine.mhmedical.com/book.aspx?bookid=3492</t>
  </si>
  <si>
    <t>Kaufman</t>
  </si>
  <si>
    <t>https://accessmedicine.mhmedical.com/book.aspx?bookid=3493</t>
  </si>
  <si>
    <t>Grippi</t>
  </si>
  <si>
    <t>Pulmonology</t>
  </si>
  <si>
    <t>https://accessmedicine.mhmedical.com/book.aspx?bookid=3242</t>
  </si>
  <si>
    <t>Saavedra</t>
  </si>
  <si>
    <t>https://accessmedicine.mhmedical.com/book.aspx?bookid=3309</t>
  </si>
  <si>
    <t>Kang</t>
  </si>
  <si>
    <t>Fitzpatrick's Dermatology, 9e</t>
  </si>
  <si>
    <t>https://accessmedicine.mhmedical.com/book.aspx?bookid=2570</t>
  </si>
  <si>
    <t>Fuster</t>
  </si>
  <si>
    <t>Fuster and Hurst's The Heart, 15e</t>
  </si>
  <si>
    <t>https://accessmedicine.mhmedical.com/book.aspx?bookid=3134</t>
  </si>
  <si>
    <t>Barrett</t>
  </si>
  <si>
    <t>Ganong's Medical Physiology Examination &amp; Board Review, 2nd Edition</t>
  </si>
  <si>
    <t>https://accessmedicine.mhmedical.com/book.aspx?bookid=3413</t>
  </si>
  <si>
    <t>Ganong's Review of Medical Physiology, 26e</t>
  </si>
  <si>
    <t>https://accessmedicine.mhmedical.com/book.aspx?bookid=2525</t>
  </si>
  <si>
    <t>Ganong's Review of Medical Physiology, 27th Edition</t>
  </si>
  <si>
    <t>https://accessmedicine.mhmedical.com/book.aspx?bookid=3564</t>
  </si>
  <si>
    <t>Gastrointestinal Physiology, 2e</t>
  </si>
  <si>
    <t>Gastroenterology; Physiology</t>
  </si>
  <si>
    <t>https://accessmedicine.mhmedical.com/book.aspx?bookid=691</t>
  </si>
  <si>
    <t>Gomella</t>
  </si>
  <si>
    <t>https://accessmedicine.mhmedical.com/book.aspx?bookid=3203</t>
  </si>
  <si>
    <t>Brunton</t>
  </si>
  <si>
    <t>Goodman &amp; Gilman's: The Pharmacological Basis of Therapeutics, 14th Edition</t>
  </si>
  <si>
    <t>Internal Medicine; Pharmacology</t>
  </si>
  <si>
    <t>https://accessmedicine.mhmedical.com/book.aspx?bookid=3191</t>
  </si>
  <si>
    <t>Graber</t>
  </si>
  <si>
    <t>https://accessmedicine.mhmedical.com/book.aspx?bookid=3570</t>
  </si>
  <si>
    <t>Friedman</t>
  </si>
  <si>
    <t>Greenberger's CURRENT Diagnosis &amp; Treatment Gastroenterology, Hepatology, &amp; Endoscopy, 4e</t>
  </si>
  <si>
    <t>Gastroenterology</t>
  </si>
  <si>
    <t>https://accessmedicine.mhmedical.com/book.aspx?bookid=3204</t>
  </si>
  <si>
    <t>Gardner</t>
  </si>
  <si>
    <t>Greenspan's Basic &amp; Clinical Endocrinology, 10e</t>
  </si>
  <si>
    <t>Endocrinology</t>
  </si>
  <si>
    <t>https://accessmedicine.mhmedical.com/book.aspx?bookid=2178</t>
  </si>
  <si>
    <t>Nicoll</t>
  </si>
  <si>
    <t>Guide to Diagnostic Tests, 7e</t>
  </si>
  <si>
    <t>https://accessmedicine.mhmedical.com/book.aspx?bookid=2032</t>
  </si>
  <si>
    <t>Burgin</t>
  </si>
  <si>
    <t>Guidebook to Dermatologic Diagnosis</t>
  </si>
  <si>
    <t>https://accessmedicine.mhmedical.com/book.aspx?bookid=2960</t>
  </si>
  <si>
    <t>Schmidt</t>
  </si>
  <si>
    <t>https://accessmedicine.mhmedical.com/book.aspx?bookid=3350</t>
  </si>
  <si>
    <t>Knicely</t>
  </si>
  <si>
    <t>Handbook of Home Hemodialysis</t>
  </si>
  <si>
    <t>https://accessmedicine.mhmedical.com/book.aspx?bookid=3019</t>
  </si>
  <si>
    <t>Kennelly</t>
  </si>
  <si>
    <t>Harper's Illustrated Biochemistry, 32nd Edition</t>
  </si>
  <si>
    <t>https://accessmedicine.mhmedical.com/book.aspx?bookid=3220</t>
  </si>
  <si>
    <t>Harper's Illustrated Biochemistry, 33rd Edition</t>
  </si>
  <si>
    <t>https://accessmedicine.mhmedical.com/book.aspx?bookid=3634</t>
  </si>
  <si>
    <t>Loscalzo</t>
  </si>
  <si>
    <t>Harrison's Principles of Internal Medicine, 21e</t>
  </si>
  <si>
    <t>https://accessmedicine.mhmedical.com/book.aspx?bookid=3095</t>
  </si>
  <si>
    <t>Longo</t>
  </si>
  <si>
    <t>Harrison's Principles of Internal Medicine, 22nd Edition</t>
  </si>
  <si>
    <t>https://accessmedicine.mhmedical.com/book.aspx?bookid=3541</t>
  </si>
  <si>
    <t>Halter</t>
  </si>
  <si>
    <t>Hazzard's Geriatric Medicine and Gerontology, 8e</t>
  </si>
  <si>
    <t>https://accessmedicine.mhmedical.com/book.aspx?bookid=3201</t>
  </si>
  <si>
    <t>Murphy</t>
  </si>
  <si>
    <t>Healthcare Information Security and Privacy</t>
  </si>
  <si>
    <t>https://accessmedicine.mhmedical.com/book.aspx?bookid=2317</t>
  </si>
  <si>
    <t>Gittell</t>
  </si>
  <si>
    <t>High Performance Healthcare: Using the Power of Relationships to Achieve Quality, Efficiency and Resilience</t>
  </si>
  <si>
    <t>https://accessmedicine.mhmedical.com/book.aspx?bookid=2318</t>
  </si>
  <si>
    <t>King</t>
  </si>
  <si>
    <t>High-Yield Q &amp; A Review for USMLE Step 1: Biochemistry and Genetics</t>
  </si>
  <si>
    <t>https://accessmedicine.mhmedical.com/book.aspx?bookid=3231</t>
  </si>
  <si>
    <t>High-Yield Q &amp; A Review for USMLE Step 1: Biochemistry and Genetics, 2026 Update</t>
  </si>
  <si>
    <t>https://accessmedicine.mhmedical.com/book.aspx?bookid=3600</t>
  </si>
  <si>
    <t>Paulsen</t>
  </si>
  <si>
    <t>Histology and Cell Biology: Examination &amp; Board Review, 6e</t>
  </si>
  <si>
    <t>Histology</t>
  </si>
  <si>
    <t>https://accessmedicine.mhmedical.com/book.aspx?bookid=3121</t>
  </si>
  <si>
    <t>Huppert</t>
  </si>
  <si>
    <t>Internal Medicine; Pathophysiology</t>
  </si>
  <si>
    <t>https://accessmedicine.mhmedical.com/book.aspx?bookid=3072</t>
  </si>
  <si>
    <t>Iserson</t>
  </si>
  <si>
    <t>Improvised Medicine: Providing Care in Extreme Environments, 2e</t>
  </si>
  <si>
    <t>https://accessmedicine.mhmedical.com/book.aspx?bookid=1728</t>
  </si>
  <si>
    <t>Southwick</t>
  </si>
  <si>
    <t>Infectious Diseases: A Clinical Short Course, 4e</t>
  </si>
  <si>
    <t>Infectious Disease</t>
  </si>
  <si>
    <t>https://accessmedicine.mhmedical.com/book.aspx?bookid=2816</t>
  </si>
  <si>
    <t>Graham</t>
  </si>
  <si>
    <t>Innovation the Cleveland Clinic Way: Powering Transformation by Putting Ideas to Work</t>
  </si>
  <si>
    <t>https://accessmedicine.mhmedical.com/book.aspx?bookid=2308</t>
  </si>
  <si>
    <t>Christensen</t>
  </si>
  <si>
    <t>The Innovator's Prescription: A Disruptive Solution for Health Care</t>
  </si>
  <si>
    <t>https://accessmedicine.mhmedical.com/book.aspx?bookid=2313</t>
  </si>
  <si>
    <t>Elsayes</t>
  </si>
  <si>
    <t>Introduction to Diagnostic Radiology</t>
  </si>
  <si>
    <t>https://accessmedicine.mhmedical.com/book.aspx?bookid=1562</t>
  </si>
  <si>
    <t>Harris</t>
  </si>
  <si>
    <t>It's About Patient Care: Transforming Healthcare Information Technology the Cleveland Clinic Way</t>
  </si>
  <si>
    <t>https://accessmedicine.mhmedical.com/book.aspx?bookid=2320</t>
  </si>
  <si>
    <t>Riedel</t>
  </si>
  <si>
    <t>Jawetz, Melnick, &amp; Adelberg's Medical Microbiology, 28e</t>
  </si>
  <si>
    <t>Microbiology</t>
  </si>
  <si>
    <t>https://accessmedicine.mhmedical.com/book.aspx?bookid=2629</t>
  </si>
  <si>
    <t>Mescher</t>
  </si>
  <si>
    <t>Junqueira's Basic Histology: Text and Atlas, 17th Edition</t>
  </si>
  <si>
    <t>https://accessmedicine.mhmedical.com/book.aspx?bookid=3390</t>
  </si>
  <si>
    <t>Vanderah</t>
  </si>
  <si>
    <t>https://accessmedicine.mhmedical.com/book.aspx?bookid=3382</t>
  </si>
  <si>
    <t>Kruidering-Hall</t>
  </si>
  <si>
    <t>https://accessmedicine.mhmedical.com/book.aspx?bookid=3461</t>
  </si>
  <si>
    <t>Laposata's Laboratory Medicine: Diagnosis of Disease in the Clinical Laboratory, 3e</t>
  </si>
  <si>
    <t>https://accessmedicine.mhmedical.com/book.aspx?bookid=2503</t>
  </si>
  <si>
    <t>https://accessmedicine.mhmedical.com/book.aspx?bookid=3574</t>
  </si>
  <si>
    <t>Arthur</t>
  </si>
  <si>
    <t>Lean Six Sigma for Hospitals: Improving Patient Safety, Patient Flow and the Bottom Line, 2e</t>
  </si>
  <si>
    <t>https://accessmedicine.mhmedical.com/book.aspx?bookid=2309</t>
  </si>
  <si>
    <t>Chin-Hong</t>
  </si>
  <si>
    <t>Levinson's Review of  Medical Microbiology &amp; Immunology, A Guide to Clinical Infectious Diseases, 18th Edition</t>
  </si>
  <si>
    <t>https://accessmedicine.mhmedical.com/book.aspx?bookid=3428</t>
  </si>
  <si>
    <t>MA</t>
  </si>
  <si>
    <t>Lichtman's Atlas of Hematology 2016</t>
  </si>
  <si>
    <t>Hematology/Oncology</t>
  </si>
  <si>
    <t>https://accessmedicine.mhmedical.com/book.aspx?bookid=1630</t>
  </si>
  <si>
    <t>Berry</t>
  </si>
  <si>
    <t>Management Lessons from Mayo Clinic: Inside One of the World's Most Admired Service Organizations</t>
  </si>
  <si>
    <t>https://accessmedicine.mhmedical.com/book.aspx?bookid=2315</t>
  </si>
  <si>
    <t>Lombardi</t>
  </si>
  <si>
    <t>Manual of Healthcare Leadership: Essential Strategies for Physician and Administrative Leaders</t>
  </si>
  <si>
    <t>https://accessmedicine.mhmedical.com/book.aspx?bookid=957</t>
  </si>
  <si>
    <t>Boulton</t>
  </si>
  <si>
    <t>Maxcy-Rosenau-Last Public Health &amp; Preventive Medicine, 16e</t>
  </si>
  <si>
    <t>Public Health</t>
  </si>
  <si>
    <t>https://accessmedicine.mhmedical.com/book.aspx?bookid=3078</t>
  </si>
  <si>
    <t>Kantarjian</t>
  </si>
  <si>
    <t>The MD Anderson Manual of Medical Oncology, 4e</t>
  </si>
  <si>
    <t>https://accessmedicine.mhmedical.com/book.aspx?bookid=3151</t>
  </si>
  <si>
    <t>Buzachero</t>
  </si>
  <si>
    <t>Measuring ROI in Healthcare: Tools and Techniques to Measure the Impact and ROI in Healthcare Improvement Projects and Programs</t>
  </si>
  <si>
    <t>https://accessmedicine.mhmedical.com/book.aspx?bookid=2316</t>
  </si>
  <si>
    <t>Greenberg</t>
  </si>
  <si>
    <t>Medical Epidemiology: Population Health and Effective Health Care, 5e</t>
  </si>
  <si>
    <t>https://accessmedicine.mhmedical.com/book.aspx?bookid=1430</t>
  </si>
  <si>
    <t>Schaefer</t>
  </si>
  <si>
    <t>Medical Genetics: An Integrated Approach</t>
  </si>
  <si>
    <t>https://accessmedicine.mhmedical.com/book.aspx?bookid=2247</t>
  </si>
  <si>
    <t>Medical Management of Vulnerable and Underserved Patients: Principles, Practice, and Populations, 2e</t>
  </si>
  <si>
    <t>Diversity and Inclusion; Family Medicine; Health Systems, Quality, Safety, &amp; Policy; Internal Medicine; Public Health</t>
  </si>
  <si>
    <t>https://accessmedicine.mhmedical.com/book.aspx?bookid=1768</t>
  </si>
  <si>
    <t>Cardiology; Physiology</t>
  </si>
  <si>
    <t>https://accessmedicine.mhmedical.com/book.aspx?bookid=3346</t>
  </si>
  <si>
    <t>Butterworth IV</t>
  </si>
  <si>
    <t>Anesthesiology</t>
  </si>
  <si>
    <t>https://accessmedicine.mhmedical.com/book.aspx?bookid=3194</t>
  </si>
  <si>
    <t>Martin</t>
  </si>
  <si>
    <t>Neuroanatomy: Text and Atlas, 5e</t>
  </si>
  <si>
    <t>https://accessmedicine.mhmedical.com/book.aspx?bookid=2945</t>
  </si>
  <si>
    <t>Reisner</t>
  </si>
  <si>
    <t>Pathology</t>
  </si>
  <si>
    <t>https://accessmedicine.mhmedical.com/book.aspx?bookid=2748</t>
  </si>
  <si>
    <t>Kemp</t>
  </si>
  <si>
    <t>Pathology: The Big Picture</t>
  </si>
  <si>
    <t>https://accessmedicine.mhmedical.com/book.aspx?bookid=499</t>
  </si>
  <si>
    <t>Aster</t>
  </si>
  <si>
    <t>Pathophysiology of Blood Disorders, 2026 Update</t>
  </si>
  <si>
    <t>Pathophysiology</t>
  </si>
  <si>
    <t>https://accessmedicine.mhmedical.com/book.aspx?bookid=3612</t>
  </si>
  <si>
    <t>Pathophysiology of Blood Disorders, 2e</t>
  </si>
  <si>
    <t>Hematology/Oncology; Pathophysiology</t>
  </si>
  <si>
    <t>https://accessmedicine.mhmedical.com/book.aspx?bookid=1900</t>
  </si>
  <si>
    <t>Hammer</t>
  </si>
  <si>
    <t>Pathophysiology of Disease: An Introduction to Clinical Medicine, 8e</t>
  </si>
  <si>
    <t>https://accessmedicine.mhmedical.com/book.aspx?bookid=2468</t>
  </si>
  <si>
    <t>Henderson</t>
  </si>
  <si>
    <t>The Patient History: An Evidence-Based Approach to Differential Diagnosis, 2e</t>
  </si>
  <si>
    <t>Internal Medicine; Patient Communication</t>
  </si>
  <si>
    <t>https://accessmedicine.mhmedical.com/book.aspx?bookid=500</t>
  </si>
  <si>
    <t>Patient Management in the Telemetry/Cardiac Step-Down Unit: A Case-Based Approach</t>
  </si>
  <si>
    <t>Cardiology; Critical Care Medicine</t>
  </si>
  <si>
    <t>https://accessmedicine.mhmedical.com/book.aspx?bookid=2725</t>
  </si>
  <si>
    <t>Inozu</t>
  </si>
  <si>
    <t>Performance Improvement for Healthcare: Leading Change with Lean, Six Sigma, and Constraints Management</t>
  </si>
  <si>
    <t>https://accessmedicine.mhmedical.com/book.aspx?bookid=2321</t>
  </si>
  <si>
    <t>Baston</t>
  </si>
  <si>
    <t>Pocket Guide to POCUS: Point-of-Care Tips for Point-of-Care Ultrasound</t>
  </si>
  <si>
    <t>Internal Medicine; Radiology</t>
  </si>
  <si>
    <t>https://accessmedicine.mhmedical.com/book.aspx?bookid=2544</t>
  </si>
  <si>
    <t>Olson</t>
  </si>
  <si>
    <t>Poisoning &amp; Drug Overdose, 8e</t>
  </si>
  <si>
    <t>https://accessmedicine.mhmedical.com/book.aspx?bookid=3195</t>
  </si>
  <si>
    <t>Goldberg</t>
  </si>
  <si>
    <t>Practical Guide to History Taking, Physical Exam, and Functioning in the Hospital and Clinic</t>
  </si>
  <si>
    <t>https://accessmedicine.mhmedical.com/book.aspx?bookid=3505</t>
  </si>
  <si>
    <t>Parks</t>
  </si>
  <si>
    <t>Practical Office Orthopedics</t>
  </si>
  <si>
    <t>https://accessmedicine.mhmedical.com/book.aspx?bookid=2230</t>
  </si>
  <si>
    <t>McCarthy</t>
  </si>
  <si>
    <t>Precision Medicine: A Guide to Genomics in Clinical Practice</t>
  </si>
  <si>
    <t>https://accessmedicine.mhmedical.com/book.aspx?bookid=1930</t>
  </si>
  <si>
    <t>Michelli</t>
  </si>
  <si>
    <t>Prescription for Excellence: Leadership Lessons for Creating a World-Class Customer Experience from UCLA Health System</t>
  </si>
  <si>
    <t>https://accessmedicine.mhmedical.com/book.aspx?bookid=2322</t>
  </si>
  <si>
    <t>Glantz</t>
  </si>
  <si>
    <t>Primer of Applied Regression and Analysis of Variance, 3e</t>
  </si>
  <si>
    <t>Epidemiology, Biostatistics, and Medical Research</t>
  </si>
  <si>
    <t>https://accessmedicine.mhmedical.com/book.aspx?bookid=2117</t>
  </si>
  <si>
    <t>McKean</t>
  </si>
  <si>
    <t>Principles and Practice of Hospital Medicine, 2e</t>
  </si>
  <si>
    <t>https://accessmedicine.mhmedical.com/book.aspx?bookid=1872</t>
  </si>
  <si>
    <t>Tobin</t>
  </si>
  <si>
    <t>Principles and Practice of Mechanical Ventilation, 3e</t>
  </si>
  <si>
    <t>Critical Care Medicine; Pulmonology</t>
  </si>
  <si>
    <t>https://accessmedicine.mhmedical.com/book.aspx?bookid=520</t>
  </si>
  <si>
    <t>Mitra</t>
  </si>
  <si>
    <t>Principles of Rehabilitation Medicine</t>
  </si>
  <si>
    <t>https://accessmedicine.mhmedical.com/book.aspx?bookid=2550</t>
  </si>
  <si>
    <t>Levitzky</t>
  </si>
  <si>
    <t>Pulmonary Physiology, 10e</t>
  </si>
  <si>
    <t>https://accessmedicine.mhmedical.com/book.aspx?bookid=3230</t>
  </si>
  <si>
    <t>Quick Medical Diagnosis &amp; Treatment 2025</t>
  </si>
  <si>
    <t>https://accessmedicine.mhmedical.com/book.aspx?bookid=3516</t>
  </si>
  <si>
    <t>Bhattacharya</t>
  </si>
  <si>
    <t>Research Methodology in the Health Sciences: A Quick Reference Guide</t>
  </si>
  <si>
    <t>https://accessmedicine.mhmedical.com/book.aspx?bookid=3018</t>
  </si>
  <si>
    <t>Brunicardi</t>
  </si>
  <si>
    <t>Schwartz's Principles of Surgery, 11e</t>
  </si>
  <si>
    <t>https://accessmedicine.mhmedical.com/book.aspx?bookid=2576</t>
  </si>
  <si>
    <t>Merlino</t>
  </si>
  <si>
    <t>Service Fanatics: How to Build Superior Patient Experience the Cleveland Clinic Way</t>
  </si>
  <si>
    <t>https://accessmedicine.mhmedical.com/book.aspx?bookid=2310</t>
  </si>
  <si>
    <t>Ryan</t>
  </si>
  <si>
    <t>Sherris &amp; Ryan's Medical Microbiology, 8th Edition</t>
  </si>
  <si>
    <t>https://accessmedicine.mhmedical.com/book.aspx?bookid=3107</t>
  </si>
  <si>
    <t>McAninch</t>
  </si>
  <si>
    <t>Smith &amp; Tanagho's General Urology, 19e</t>
  </si>
  <si>
    <t>https://accessmedicine.mhmedical.com/book.aspx?bookid=2840</t>
  </si>
  <si>
    <t>Fortin VI</t>
  </si>
  <si>
    <t>Patient Communication</t>
  </si>
  <si>
    <t>https://accessmedicine.mhmedical.com/book.aspx?bookid=2446</t>
  </si>
  <si>
    <t>Stern</t>
  </si>
  <si>
    <t>Symptom to Diagnosis: An Evidence-Based Guide, 4e</t>
  </si>
  <si>
    <t>https://accessmedicine.mhmedical.com/book.aspx?bookid=2715</t>
  </si>
  <si>
    <t>978 0071745215</t>
  </si>
  <si>
    <t>Lawry</t>
  </si>
  <si>
    <t>Systematic Musculoskeletal Examinations</t>
  </si>
  <si>
    <t>Physical Exam and Laboratory Diagnosis; Rheumatology</t>
  </si>
  <si>
    <t>https://accessmedicine.mhmedical.com/book.aspx?bookid=384</t>
  </si>
  <si>
    <t>Kelly</t>
  </si>
  <si>
    <t>Taylor and Kelly's Dermatology for Skin of Color, 2e</t>
  </si>
  <si>
    <t>Dermatology; Diversity and Inclusion</t>
  </si>
  <si>
    <t>https://accessmedicine.mhmedical.com/book.aspx?bookid=2585</t>
  </si>
  <si>
    <t>Taylor</t>
  </si>
  <si>
    <t>Taylor and Kelly's Dermatology for Skin of Color, 3rd Edition</t>
  </si>
  <si>
    <t>https://accessmedicine.mhmedical.com/book.aspx?bookid=3609</t>
  </si>
  <si>
    <t>Kumar</t>
  </si>
  <si>
    <t>Teaching Rounds: A Visual Aid to Teaching Internal Medicine Pearls on the Wards</t>
  </si>
  <si>
    <t>https://accessmedicine.mhmedical.com/book.aspx?bookid=1856</t>
  </si>
  <si>
    <t>Reading</t>
  </si>
  <si>
    <t>Test-Taking Strategies for the USMLE STEP 2 Exam: Proven Methods to Succeed</t>
  </si>
  <si>
    <t>https://accessmedicine.mhmedical.com/book.aspx?bookid=3248</t>
  </si>
  <si>
    <t>Text and Atlas of Wound Diagnosis and Treatment, Third Edition</t>
  </si>
  <si>
    <t>Internal Medicine; Wound Care</t>
  </si>
  <si>
    <t>https://accessmedicine.mhmedical.com/book.aspx?bookid=3422</t>
  </si>
  <si>
    <t>Tintinalli</t>
  </si>
  <si>
    <t>Tintinalli's Emergency Medicine: A Comprehensive Study Guide, 9e</t>
  </si>
  <si>
    <t>https://accessmedicine.mhmedical.com/book.aspx?bookid=2353</t>
  </si>
  <si>
    <t>Keuroghlian</t>
  </si>
  <si>
    <t>Transgender and Gender Diverse Health Care: The Fenway Guide</t>
  </si>
  <si>
    <t>Diversity and Inclusion; Internal Medicine</t>
  </si>
  <si>
    <t>https://accessmedicine.mhmedical.com/book.aspx?bookid=3104</t>
  </si>
  <si>
    <t>Burns</t>
  </si>
  <si>
    <t>The U.S. Healthcare Ecosystem: Payers, Providers, Producers</t>
  </si>
  <si>
    <t>https://accessmedicine.mhmedical.com/book.aspx?bookid=3027</t>
  </si>
  <si>
    <t>The U.S. Healthcare Ecosystem: Payers, Providers, Producers, Second Edition</t>
  </si>
  <si>
    <t>https://accessmedicine.mhmedical.com/book.aspx?bookid=3558</t>
  </si>
  <si>
    <t>Kravitz</t>
  </si>
  <si>
    <t>Understanding Clinical Negotiation</t>
  </si>
  <si>
    <t>https://accessmedicine.mhmedical.com/book.aspx?bookid=3083</t>
  </si>
  <si>
    <t>Lopes</t>
  </si>
  <si>
    <t>Understanding Clinical Research</t>
  </si>
  <si>
    <t>Epidemiology, Biostatistics, and Medical Research; Health Systems, Quality, Safety, &amp; Policy; Public Health</t>
  </si>
  <si>
    <t>https://accessmedicine.mhmedical.com/book.aspx?bookid=674</t>
  </si>
  <si>
    <t>Markle</t>
  </si>
  <si>
    <t>Understanding Global Health, 2e</t>
  </si>
  <si>
    <t>Health Systems, Quality, Safety, &amp; Policy; Public Health</t>
  </si>
  <si>
    <t>https://accessmedicine.mhmedical.com/book.aspx?bookid=710</t>
  </si>
  <si>
    <t>Bodenheimer</t>
  </si>
  <si>
    <t>Understanding Health Policy: A Clinical Approach, 9th Edition</t>
  </si>
  <si>
    <t>https://accessmedicine.mhmedical.com/book.aspx?bookid=3421</t>
  </si>
  <si>
    <t>Howell</t>
  </si>
  <si>
    <t>Understanding Healthcare Delivery Science</t>
  </si>
  <si>
    <t>https://accessmedicine.mhmedical.com/book.aspx?bookid=2736</t>
  </si>
  <si>
    <t>Levinson</t>
  </si>
  <si>
    <t>Understanding Medical Professionalism</t>
  </si>
  <si>
    <t>Health Systems, Quality, Safety, &amp; Policy; Patient Communication</t>
  </si>
  <si>
    <t>https://accessmedicine.mhmedical.com/book.aspx?bookid=1058</t>
  </si>
  <si>
    <t>Wachter</t>
  </si>
  <si>
    <t>Understanding Patient Safety, 3e</t>
  </si>
  <si>
    <t>https://accessmedicine.mhmedical.com/book.aspx?bookid=2203</t>
  </si>
  <si>
    <t>Mosser</t>
  </si>
  <si>
    <t>Understanding Teamwork in Health Care</t>
  </si>
  <si>
    <t>https://accessmedicine.mhmedical.com/book.aspx?bookid=694</t>
  </si>
  <si>
    <t>Rheuban</t>
  </si>
  <si>
    <t>Understanding Telehealth</t>
  </si>
  <si>
    <t>Health Systems, Quality, Safety, &amp; Policy; Internal Medicine</t>
  </si>
  <si>
    <t>https://accessmedicine.mhmedical.com/book.aspx?bookid=2217</t>
  </si>
  <si>
    <t>Moriates</t>
  </si>
  <si>
    <t>Understanding Value-Based Healthcare</t>
  </si>
  <si>
    <t>https://accessmedicine.mhmedical.com/book.aspx?bookid=1371</t>
  </si>
  <si>
    <t>Eaton</t>
  </si>
  <si>
    <t>https://accessmedicine.mhmedical.com/book.aspx?bookid=3316</t>
  </si>
  <si>
    <t>Riordan-Eva</t>
  </si>
  <si>
    <t>Vaughan &amp; Asbury's General Ophthalmology, 19e</t>
  </si>
  <si>
    <t>Ophthalmology</t>
  </si>
  <si>
    <t>https://accessmedicine.mhmedical.com/book.aspx?bookid=2186</t>
  </si>
  <si>
    <t>Hoffman</t>
  </si>
  <si>
    <t>Williams Gynecology, 4e</t>
  </si>
  <si>
    <t>https://accessmedicine.mhmedical.com/book.aspx?bookid=2658</t>
  </si>
  <si>
    <t>Kaushansky</t>
  </si>
  <si>
    <t>Williams Hematology, 10e</t>
  </si>
  <si>
    <t>https://accessmedicine.mhmedical.com/book.aspx?bookid=2962</t>
  </si>
  <si>
    <t>Williams Hematology, 11th Edition</t>
  </si>
  <si>
    <t>https://accessmedicine.mhmedical.com/book.aspx?bookid=3615</t>
  </si>
  <si>
    <t>Cunningham</t>
  </si>
  <si>
    <t>Williams Obstetrics, 26e</t>
  </si>
  <si>
    <t>https://accessmedicine.mhmedical.com/book.aspx?bookid=2977</t>
  </si>
  <si>
    <t>https://accessmedicine.mhmedical.com/book.aspx?bookid=3431</t>
  </si>
  <si>
    <t>O’Connell</t>
  </si>
  <si>
    <t>Women’s Health Across the Lifespan, 3rd Edition</t>
  </si>
  <si>
    <t>Vander’s Renal Physiology, 10th Edition</t>
  </si>
  <si>
    <t>Current Diagnosis &amp; Treatment Otolaryngology—Head and Neck Surgery, 4e</t>
  </si>
  <si>
    <t>https://accessmedicine.mhmedical.com/book.aspx?bookid=3313</t>
  </si>
  <si>
    <t>Obstetrics and Gynecology; Women’s Health</t>
  </si>
  <si>
    <t>CURRENT Practice Guidelines in Primary Care 2025–2026</t>
  </si>
  <si>
    <t>DeGowin’s Diagnostic Examination, 11e</t>
  </si>
  <si>
    <t>Essentials of Men’s Health</t>
  </si>
  <si>
    <t>First Aid for the® Family Medicine Boards, 3rd Edition</t>
  </si>
  <si>
    <t>First Aid for the® Medicine Clerkship, 4th Edition</t>
  </si>
  <si>
    <t>Fishman’s Pulmonary Diseases and Disorders, 6e</t>
  </si>
  <si>
    <t>Fitzpatrick’s Color Atlas and Synopsis of Clinical Dermatology, 9e</t>
  </si>
  <si>
    <t>Gomella and Haist’s Clinician’s Pocket Reference, 12e</t>
  </si>
  <si>
    <t>Graber and Wilbur’s Family Medicine Examination and Board Review, 5th Edition</t>
  </si>
  <si>
    <t>Hall, Schmidt and Wood’s Principles of Critical Care, 5th Edition</t>
  </si>
  <si>
    <t>Huppert’s Notes: Pathophysiology and Clinical Pearls for Internal Medicine</t>
  </si>
  <si>
    <t>Katzung’s Basic &amp; Clinical Pharmacology, 16th Edition</t>
  </si>
  <si>
    <t>Katzung’s Pharmacology Examination &amp; Board Review, 14th Edition</t>
  </si>
  <si>
    <t>Laposata’s Laboratory Medicine: Diagnosis of Disease in the Clinical Laboratory, 4th Edition</t>
  </si>
  <si>
    <t>Mohrman and Heller’s Cardiovascular Physiology, 10th Edition</t>
  </si>
  <si>
    <t>Morgan &amp; Mikhail’s Clinical Anesthesiology, 7e</t>
  </si>
  <si>
    <t>Smith’s Patient-Centered Interviewing, 4e</t>
  </si>
  <si>
    <t>Pathology: A Modern Case Study, 2e</t>
    <phoneticPr fontId="18" type="noConversion"/>
  </si>
  <si>
    <t>Copyright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</si>
</sst>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workbookViewId="0">
      <selection activeCell="C5" sqref="C5"/>
    </sheetView>
  </sheetViews>
  <sheetFormatPr defaultRowHeight="16.5" x14ac:dyDescent="0.3"/>
  <cols>
    <col min="1" max="1" width="19.125" customWidth="1"/>
    <col min="2" max="2" width="15.5" customWidth="1"/>
    <col min="3" max="3" width="73.25" style="7" customWidth="1"/>
    <col min="4" max="4" width="15.375" customWidth="1"/>
    <col min="5" max="5" width="26.125" customWidth="1"/>
    <col min="6" max="6" width="11.125" customWidth="1"/>
    <col min="7" max="7" width="17.75" customWidth="1"/>
    <col min="8" max="8" width="56" customWidth="1"/>
  </cols>
  <sheetData>
    <row r="1" spans="1:8" x14ac:dyDescent="0.3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566</v>
      </c>
      <c r="G1" s="1" t="s">
        <v>5</v>
      </c>
      <c r="H1" s="1" t="s">
        <v>6</v>
      </c>
    </row>
    <row r="2" spans="1:8" x14ac:dyDescent="0.3">
      <c r="A2" s="2" t="str">
        <f>TEXT(9781264264520,0)</f>
        <v>9781264264520</v>
      </c>
      <c r="B2" s="2" t="s">
        <v>7</v>
      </c>
      <c r="C2" s="6" t="s">
        <v>8</v>
      </c>
      <c r="D2" s="2" t="s">
        <v>9</v>
      </c>
      <c r="E2" s="2" t="s">
        <v>10</v>
      </c>
      <c r="F2" s="2">
        <v>2023</v>
      </c>
      <c r="G2" s="3">
        <v>45001</v>
      </c>
      <c r="H2" s="4" t="s">
        <v>546</v>
      </c>
    </row>
    <row r="3" spans="1:8" x14ac:dyDescent="0.3">
      <c r="A3" s="2" t="str">
        <f>TEXT(9781260134940,0)</f>
        <v>9781260134940</v>
      </c>
      <c r="B3" s="2" t="s">
        <v>11</v>
      </c>
      <c r="C3" s="6" t="s">
        <v>12</v>
      </c>
      <c r="D3" s="2" t="s">
        <v>9</v>
      </c>
      <c r="E3" s="2" t="s">
        <v>13</v>
      </c>
      <c r="F3" s="2">
        <v>2021</v>
      </c>
      <c r="G3" s="3">
        <v>44111</v>
      </c>
      <c r="H3" s="2" t="s">
        <v>14</v>
      </c>
    </row>
    <row r="4" spans="1:8" x14ac:dyDescent="0.3">
      <c r="A4" s="2" t="str">
        <f>TEXT(9781260455366,0)</f>
        <v>9781260455366</v>
      </c>
      <c r="B4" s="2" t="s">
        <v>15</v>
      </c>
      <c r="C4" s="6" t="s">
        <v>16</v>
      </c>
      <c r="D4" s="2" t="s">
        <v>9</v>
      </c>
      <c r="E4" s="2" t="s">
        <v>17</v>
      </c>
      <c r="F4" s="2">
        <v>2020</v>
      </c>
      <c r="G4" s="3">
        <v>43721</v>
      </c>
      <c r="H4" s="2" t="s">
        <v>18</v>
      </c>
    </row>
    <row r="5" spans="1:8" x14ac:dyDescent="0.3">
      <c r="A5" s="2" t="str">
        <f>TEXT(9781264264841,0)</f>
        <v>9781264264841</v>
      </c>
      <c r="B5" s="2" t="s">
        <v>19</v>
      </c>
      <c r="C5" s="6" t="s">
        <v>20</v>
      </c>
      <c r="D5" s="2" t="s">
        <v>9</v>
      </c>
      <c r="E5" s="2" t="s">
        <v>21</v>
      </c>
      <c r="F5" s="2">
        <v>2022</v>
      </c>
      <c r="G5" s="3">
        <v>44558</v>
      </c>
      <c r="H5" s="2" t="s">
        <v>22</v>
      </c>
    </row>
    <row r="6" spans="1:8" x14ac:dyDescent="0.3">
      <c r="A6" s="2" t="str">
        <f>TEXT(9781260459975,0)</f>
        <v>9781260459975</v>
      </c>
      <c r="B6" s="2" t="s">
        <v>23</v>
      </c>
      <c r="C6" s="6" t="s">
        <v>24</v>
      </c>
      <c r="D6" s="2" t="s">
        <v>9</v>
      </c>
      <c r="E6" s="2" t="s">
        <v>25</v>
      </c>
      <c r="F6" s="2">
        <v>2021</v>
      </c>
      <c r="G6" s="3">
        <v>44350</v>
      </c>
      <c r="H6" s="2" t="s">
        <v>26</v>
      </c>
    </row>
    <row r="7" spans="1:8" x14ac:dyDescent="0.3">
      <c r="A7" s="2" t="str">
        <f>TEXT(9780071627085,0)</f>
        <v>9780071627085</v>
      </c>
      <c r="B7" s="2" t="s">
        <v>27</v>
      </c>
      <c r="C7" s="6" t="s">
        <v>28</v>
      </c>
      <c r="D7" s="2" t="s">
        <v>9</v>
      </c>
      <c r="E7" s="2" t="s">
        <v>25</v>
      </c>
      <c r="F7" s="2">
        <v>2011</v>
      </c>
      <c r="G7" s="3">
        <v>41372</v>
      </c>
      <c r="H7" s="2" t="s">
        <v>29</v>
      </c>
    </row>
    <row r="8" spans="1:8" x14ac:dyDescent="0.3">
      <c r="A8" s="2" t="str">
        <f>TEXT(9781260142686,0)</f>
        <v>9781260142686</v>
      </c>
      <c r="B8" s="2" t="s">
        <v>30</v>
      </c>
      <c r="C8" s="6" t="s">
        <v>31</v>
      </c>
      <c r="D8" s="2" t="s">
        <v>9</v>
      </c>
      <c r="E8" s="2" t="s">
        <v>32</v>
      </c>
      <c r="F8" s="2">
        <v>2019</v>
      </c>
      <c r="G8" s="3">
        <v>43761</v>
      </c>
      <c r="H8" s="2" t="s">
        <v>33</v>
      </c>
    </row>
    <row r="9" spans="1:8" x14ac:dyDescent="0.3">
      <c r="A9" s="2" t="str">
        <f>TEXT(9781260122503,0)</f>
        <v>9781260122503</v>
      </c>
      <c r="B9" s="2" t="s">
        <v>34</v>
      </c>
      <c r="C9" s="6" t="s">
        <v>35</v>
      </c>
      <c r="D9" s="2" t="s">
        <v>9</v>
      </c>
      <c r="E9" s="2" t="s">
        <v>36</v>
      </c>
      <c r="F9" s="2">
        <v>2020</v>
      </c>
      <c r="G9" s="3">
        <v>43958</v>
      </c>
      <c r="H9" s="2" t="s">
        <v>37</v>
      </c>
    </row>
    <row r="10" spans="1:8" x14ac:dyDescent="0.3">
      <c r="A10" s="2" t="str">
        <f>TEXT(9781259862632,0)</f>
        <v>9781259862632</v>
      </c>
      <c r="B10" s="2" t="s">
        <v>38</v>
      </c>
      <c r="C10" s="6" t="s">
        <v>39</v>
      </c>
      <c r="D10" s="2" t="s">
        <v>9</v>
      </c>
      <c r="E10" s="2" t="s">
        <v>40</v>
      </c>
      <c r="F10" s="2">
        <v>2018</v>
      </c>
      <c r="G10" s="3">
        <v>43410</v>
      </c>
      <c r="H10" s="2" t="s">
        <v>41</v>
      </c>
    </row>
    <row r="11" spans="1:8" x14ac:dyDescent="0.3">
      <c r="A11" s="2" t="str">
        <f>TEXT(9780071637916,0)</f>
        <v>9780071637916</v>
      </c>
      <c r="B11" s="2" t="s">
        <v>42</v>
      </c>
      <c r="C11" s="6" t="s">
        <v>43</v>
      </c>
      <c r="D11" s="2" t="s">
        <v>9</v>
      </c>
      <c r="E11" s="2" t="s">
        <v>44</v>
      </c>
      <c r="F11" s="2">
        <v>2018</v>
      </c>
      <c r="G11" s="3">
        <v>43186</v>
      </c>
      <c r="H11" s="2" t="s">
        <v>45</v>
      </c>
    </row>
    <row r="12" spans="1:8" x14ac:dyDescent="0.3">
      <c r="A12" s="2" t="str">
        <f>TEXT(9780071791540,0)</f>
        <v>9780071791540</v>
      </c>
      <c r="B12" s="2" t="s">
        <v>46</v>
      </c>
      <c r="C12" s="6" t="s">
        <v>47</v>
      </c>
      <c r="D12" s="2" t="s">
        <v>9</v>
      </c>
      <c r="E12" s="2" t="s">
        <v>48</v>
      </c>
      <c r="F12" s="2">
        <v>2018</v>
      </c>
      <c r="G12" s="3">
        <v>43004</v>
      </c>
      <c r="H12" s="2" t="s">
        <v>49</v>
      </c>
    </row>
    <row r="13" spans="1:8" x14ac:dyDescent="0.3">
      <c r="A13" s="2" t="str">
        <f>TEXT(9780071827249,0)</f>
        <v>9780071827249</v>
      </c>
      <c r="B13" s="2" t="s">
        <v>50</v>
      </c>
      <c r="C13" s="6" t="s">
        <v>51</v>
      </c>
      <c r="D13" s="2" t="s">
        <v>9</v>
      </c>
      <c r="E13" s="2" t="s">
        <v>52</v>
      </c>
      <c r="F13" s="2">
        <v>2014</v>
      </c>
      <c r="G13" s="3">
        <v>43108</v>
      </c>
      <c r="H13" s="2" t="s">
        <v>53</v>
      </c>
    </row>
    <row r="14" spans="1:8" x14ac:dyDescent="0.3">
      <c r="A14" s="2" t="str">
        <f>TEXT(9781264257379,0)</f>
        <v>9781264257379</v>
      </c>
      <c r="B14" s="2" t="s">
        <v>54</v>
      </c>
      <c r="C14" s="6" t="s">
        <v>55</v>
      </c>
      <c r="D14" s="2" t="s">
        <v>9</v>
      </c>
      <c r="E14" s="2" t="s">
        <v>56</v>
      </c>
      <c r="F14" s="2">
        <v>2022</v>
      </c>
      <c r="G14" s="3">
        <v>44638</v>
      </c>
      <c r="H14" s="2" t="s">
        <v>57</v>
      </c>
    </row>
    <row r="15" spans="1:8" x14ac:dyDescent="0.3">
      <c r="A15" s="2" t="str">
        <f>TEXT(9781260457544,0)</f>
        <v>9781260457544</v>
      </c>
      <c r="B15" s="2" t="s">
        <v>58</v>
      </c>
      <c r="C15" s="6" t="s">
        <v>59</v>
      </c>
      <c r="D15" s="2" t="s">
        <v>9</v>
      </c>
      <c r="E15" s="2" t="s">
        <v>60</v>
      </c>
      <c r="F15" s="2">
        <v>2022</v>
      </c>
      <c r="G15" s="3">
        <v>44530</v>
      </c>
      <c r="H15" s="2" t="s">
        <v>61</v>
      </c>
    </row>
    <row r="16" spans="1:8" x14ac:dyDescent="0.3">
      <c r="A16" s="2" t="str">
        <f>TEXT(9780071622448,0)</f>
        <v>9780071622448</v>
      </c>
      <c r="B16" s="2" t="s">
        <v>62</v>
      </c>
      <c r="C16" s="6" t="s">
        <v>63</v>
      </c>
      <c r="D16" s="2" t="s">
        <v>9</v>
      </c>
      <c r="E16" s="2" t="s">
        <v>64</v>
      </c>
      <c r="F16" s="2">
        <v>2014</v>
      </c>
      <c r="G16" s="3">
        <v>41962</v>
      </c>
      <c r="H16" s="2" t="s">
        <v>65</v>
      </c>
    </row>
    <row r="17" spans="1:8" x14ac:dyDescent="0.3">
      <c r="A17" s="2" t="str">
        <f>TEXT(9781260470284,0)</f>
        <v>9781260470284</v>
      </c>
      <c r="B17" s="2" t="s">
        <v>66</v>
      </c>
      <c r="C17" s="6" t="s">
        <v>67</v>
      </c>
      <c r="D17" s="2" t="s">
        <v>9</v>
      </c>
      <c r="E17" s="2" t="s">
        <v>68</v>
      </c>
      <c r="F17" s="2">
        <v>2022</v>
      </c>
      <c r="G17" s="3">
        <v>44531</v>
      </c>
      <c r="H17" s="2" t="s">
        <v>69</v>
      </c>
    </row>
    <row r="18" spans="1:8" x14ac:dyDescent="0.3">
      <c r="A18" s="2" t="str">
        <f>TEXT(9781264583621,0)</f>
        <v>9781264583621</v>
      </c>
      <c r="B18" s="2" t="s">
        <v>70</v>
      </c>
      <c r="C18" s="6" t="s">
        <v>71</v>
      </c>
      <c r="D18" s="2" t="s">
        <v>9</v>
      </c>
      <c r="E18" s="2" t="s">
        <v>72</v>
      </c>
      <c r="F18" s="2">
        <v>2024</v>
      </c>
      <c r="G18" s="3">
        <v>45258</v>
      </c>
      <c r="H18" s="2" t="s">
        <v>73</v>
      </c>
    </row>
    <row r="19" spans="1:8" x14ac:dyDescent="0.3">
      <c r="A19" s="2" t="str">
        <f>TEXT(9781260453362,0)</f>
        <v>9781260453362</v>
      </c>
      <c r="B19" s="2" t="s">
        <v>74</v>
      </c>
      <c r="C19" s="6" t="s">
        <v>75</v>
      </c>
      <c r="D19" s="2" t="s">
        <v>9</v>
      </c>
      <c r="E19" s="2" t="s">
        <v>10</v>
      </c>
      <c r="F19" s="2">
        <v>2022</v>
      </c>
      <c r="G19" s="3">
        <v>43214</v>
      </c>
      <c r="H19" s="2" t="s">
        <v>76</v>
      </c>
    </row>
    <row r="20" spans="1:8" x14ac:dyDescent="0.3">
      <c r="A20" s="2" t="str">
        <f>TEXT(9781264890262,0)</f>
        <v>9781264890262</v>
      </c>
      <c r="B20" s="2" t="s">
        <v>77</v>
      </c>
      <c r="C20" s="6" t="s">
        <v>78</v>
      </c>
      <c r="D20" s="2" t="s">
        <v>9</v>
      </c>
      <c r="E20" s="2" t="s">
        <v>79</v>
      </c>
      <c r="F20" s="2">
        <v>2025</v>
      </c>
      <c r="G20" s="3">
        <v>45860</v>
      </c>
      <c r="H20" s="2" t="s">
        <v>80</v>
      </c>
    </row>
    <row r="21" spans="1:8" x14ac:dyDescent="0.3">
      <c r="A21" s="2" t="str">
        <f>TEXT(9781259862045,0)</f>
        <v>9781259862045</v>
      </c>
      <c r="B21" s="2" t="s">
        <v>81</v>
      </c>
      <c r="C21" s="6" t="s">
        <v>82</v>
      </c>
      <c r="D21" s="2" t="s">
        <v>9</v>
      </c>
      <c r="E21" s="2" t="s">
        <v>83</v>
      </c>
      <c r="F21" s="2">
        <v>2019</v>
      </c>
      <c r="G21" s="3">
        <v>43462</v>
      </c>
      <c r="H21" s="2" t="s">
        <v>84</v>
      </c>
    </row>
    <row r="22" spans="1:8" x14ac:dyDescent="0.3">
      <c r="A22" s="2" t="str">
        <f>TEXT(9780071845342,0)</f>
        <v>9780071845342</v>
      </c>
      <c r="B22" s="2" t="s">
        <v>85</v>
      </c>
      <c r="C22" s="6" t="s">
        <v>86</v>
      </c>
      <c r="D22" s="2" t="s">
        <v>9</v>
      </c>
      <c r="E22" s="2" t="s">
        <v>52</v>
      </c>
      <c r="F22" s="2">
        <v>2016</v>
      </c>
      <c r="G22" s="3">
        <v>43104</v>
      </c>
      <c r="H22" s="2" t="s">
        <v>87</v>
      </c>
    </row>
    <row r="23" spans="1:8" x14ac:dyDescent="0.3">
      <c r="A23" s="2" t="str">
        <f>TEXT(9781264266708,0)</f>
        <v>9781264266708</v>
      </c>
      <c r="B23" s="2" t="s">
        <v>88</v>
      </c>
      <c r="C23" s="6" t="s">
        <v>89</v>
      </c>
      <c r="D23" s="2" t="s">
        <v>9</v>
      </c>
      <c r="E23" s="2" t="s">
        <v>90</v>
      </c>
      <c r="F23" s="2">
        <v>2022</v>
      </c>
      <c r="G23" s="3">
        <v>44414</v>
      </c>
      <c r="H23" s="2" t="s">
        <v>91</v>
      </c>
    </row>
    <row r="24" spans="1:8" x14ac:dyDescent="0.3">
      <c r="A24" s="2" t="str">
        <f>TEXT(9780071820813,0)</f>
        <v>9780071820813</v>
      </c>
      <c r="B24" s="2" t="s">
        <v>92</v>
      </c>
      <c r="C24" s="6" t="s">
        <v>93</v>
      </c>
      <c r="D24" s="2" t="s">
        <v>9</v>
      </c>
      <c r="E24" s="2" t="s">
        <v>94</v>
      </c>
      <c r="F24" s="2">
        <v>2016</v>
      </c>
      <c r="G24" s="3">
        <v>42671</v>
      </c>
      <c r="H24" s="2" t="s">
        <v>95</v>
      </c>
    </row>
    <row r="25" spans="1:8" x14ac:dyDescent="0.3">
      <c r="A25" s="2" t="str">
        <f>TEXT(9780198749363,0)</f>
        <v>9780198749363</v>
      </c>
      <c r="B25" s="2" t="s">
        <v>96</v>
      </c>
      <c r="C25" s="6" t="s">
        <v>97</v>
      </c>
      <c r="D25" s="2" t="s">
        <v>9</v>
      </c>
      <c r="E25" s="2" t="s">
        <v>40</v>
      </c>
      <c r="F25" s="2">
        <v>2017</v>
      </c>
      <c r="G25" s="3">
        <v>45387</v>
      </c>
      <c r="H25" s="2" t="s">
        <v>98</v>
      </c>
    </row>
    <row r="26" spans="1:8" x14ac:dyDescent="0.3">
      <c r="A26" s="2" t="str">
        <f>TEXT(9780198749370,0)</f>
        <v>9780198749370</v>
      </c>
      <c r="B26" s="2" t="s">
        <v>96</v>
      </c>
      <c r="C26" s="6" t="s">
        <v>99</v>
      </c>
      <c r="D26" s="2" t="s">
        <v>9</v>
      </c>
      <c r="E26" s="2" t="s">
        <v>40</v>
      </c>
      <c r="F26" s="2">
        <v>2017</v>
      </c>
      <c r="G26" s="3">
        <v>45397</v>
      </c>
      <c r="H26" s="2" t="s">
        <v>100</v>
      </c>
    </row>
    <row r="27" spans="1:8" x14ac:dyDescent="0.3">
      <c r="A27" s="2" t="str">
        <f>TEXT(9780198749387,0)</f>
        <v>9780198749387</v>
      </c>
      <c r="B27" s="2" t="s">
        <v>96</v>
      </c>
      <c r="C27" s="6" t="s">
        <v>101</v>
      </c>
      <c r="D27" s="2" t="s">
        <v>9</v>
      </c>
      <c r="E27" s="2" t="s">
        <v>40</v>
      </c>
      <c r="F27" s="2">
        <v>2018</v>
      </c>
      <c r="G27" s="3">
        <v>45405</v>
      </c>
      <c r="H27" s="2" t="s">
        <v>102</v>
      </c>
    </row>
    <row r="28" spans="1:8" x14ac:dyDescent="0.3">
      <c r="A28" s="2" t="str">
        <f>TEXT(9781265449278,0)</f>
        <v>9781265449278</v>
      </c>
      <c r="B28" s="2" t="s">
        <v>103</v>
      </c>
      <c r="C28" s="6" t="s">
        <v>104</v>
      </c>
      <c r="D28" s="2" t="s">
        <v>9</v>
      </c>
      <c r="E28" s="2" t="s">
        <v>105</v>
      </c>
      <c r="F28" s="2">
        <v>2025</v>
      </c>
      <c r="G28" s="3">
        <v>45636</v>
      </c>
      <c r="H28" s="2" t="s">
        <v>106</v>
      </c>
    </row>
    <row r="29" spans="1:8" x14ac:dyDescent="0.3">
      <c r="A29" s="2" t="str">
        <f>TEXT(9781260457087,0)</f>
        <v>9781260457087</v>
      </c>
      <c r="B29" s="2" t="s">
        <v>107</v>
      </c>
      <c r="C29" s="6" t="s">
        <v>108</v>
      </c>
      <c r="D29" s="2" t="s">
        <v>9</v>
      </c>
      <c r="E29" s="2" t="s">
        <v>109</v>
      </c>
      <c r="F29" s="2">
        <v>2021</v>
      </c>
      <c r="G29" s="3">
        <v>44091</v>
      </c>
      <c r="H29" s="2" t="s">
        <v>110</v>
      </c>
    </row>
    <row r="30" spans="1:8" x14ac:dyDescent="0.3">
      <c r="A30" s="2" t="str">
        <f>TEXT(9781260135978,0)</f>
        <v>9781260135978</v>
      </c>
      <c r="B30" s="2" t="s">
        <v>111</v>
      </c>
      <c r="C30" s="6" t="s">
        <v>112</v>
      </c>
      <c r="D30" s="2" t="s">
        <v>9</v>
      </c>
      <c r="E30" s="2" t="s">
        <v>105</v>
      </c>
      <c r="F30" s="2">
        <v>2021</v>
      </c>
      <c r="G30" s="3">
        <v>44335</v>
      </c>
      <c r="H30" s="2" t="s">
        <v>113</v>
      </c>
    </row>
    <row r="31" spans="1:8" x14ac:dyDescent="0.3">
      <c r="A31" s="2" t="str">
        <f>TEXT(9780071847643,0)</f>
        <v>9780071847643</v>
      </c>
      <c r="B31" s="2" t="s">
        <v>114</v>
      </c>
      <c r="C31" s="6" t="s">
        <v>545</v>
      </c>
      <c r="D31" s="2" t="s">
        <v>9</v>
      </c>
      <c r="E31" s="2" t="s">
        <v>105</v>
      </c>
      <c r="F31" s="2">
        <v>2020</v>
      </c>
      <c r="G31" s="3">
        <v>43756</v>
      </c>
      <c r="H31" s="2" t="s">
        <v>115</v>
      </c>
    </row>
    <row r="32" spans="1:8" x14ac:dyDescent="0.3">
      <c r="A32" s="2" t="str">
        <f>TEXT(9781264643578,0)</f>
        <v>9781264643578</v>
      </c>
      <c r="B32" s="2" t="s">
        <v>116</v>
      </c>
      <c r="C32" s="6" t="s">
        <v>117</v>
      </c>
      <c r="D32" s="2" t="s">
        <v>9</v>
      </c>
      <c r="E32" s="2" t="s">
        <v>48</v>
      </c>
      <c r="F32" s="2">
        <v>2023</v>
      </c>
      <c r="G32" s="3">
        <v>44978</v>
      </c>
      <c r="H32" s="2" t="s">
        <v>118</v>
      </c>
    </row>
    <row r="33" spans="1:8" x14ac:dyDescent="0.3">
      <c r="A33" s="2" t="str">
        <f>TEXT(9780071840613,0)</f>
        <v>9780071840613</v>
      </c>
      <c r="B33" s="2" t="s">
        <v>119</v>
      </c>
      <c r="C33" s="6" t="s">
        <v>120</v>
      </c>
      <c r="D33" s="2" t="s">
        <v>9</v>
      </c>
      <c r="E33" s="2" t="s">
        <v>13</v>
      </c>
      <c r="F33" s="2">
        <v>2017</v>
      </c>
      <c r="G33" s="3">
        <v>42923</v>
      </c>
      <c r="H33" s="2" t="s">
        <v>121</v>
      </c>
    </row>
    <row r="34" spans="1:8" x14ac:dyDescent="0.3">
      <c r="A34" s="2" t="str">
        <f>TEXT(9781260134896,0)</f>
        <v>9781260134896</v>
      </c>
      <c r="B34" s="2" t="s">
        <v>122</v>
      </c>
      <c r="C34" s="6" t="s">
        <v>123</v>
      </c>
      <c r="D34" s="2" t="s">
        <v>9</v>
      </c>
      <c r="E34" s="2" t="s">
        <v>83</v>
      </c>
      <c r="F34" s="2">
        <v>2020</v>
      </c>
      <c r="G34" s="3">
        <v>43977</v>
      </c>
      <c r="H34" s="2" t="s">
        <v>124</v>
      </c>
    </row>
    <row r="35" spans="1:8" x14ac:dyDescent="0.3">
      <c r="A35" s="2" t="str">
        <f>TEXT(9781259861055,0)</f>
        <v>9781259861055</v>
      </c>
      <c r="B35" s="2" t="s">
        <v>125</v>
      </c>
      <c r="C35" s="6" t="s">
        <v>126</v>
      </c>
      <c r="D35" s="2" t="s">
        <v>9</v>
      </c>
      <c r="E35" s="2" t="s">
        <v>127</v>
      </c>
      <c r="F35" s="2">
        <v>2018</v>
      </c>
      <c r="G35" s="3">
        <v>43068</v>
      </c>
      <c r="H35" s="2" t="s">
        <v>128</v>
      </c>
    </row>
    <row r="36" spans="1:8" x14ac:dyDescent="0.3">
      <c r="A36" s="2" t="str">
        <f>TEXT(9781259835315,0)</f>
        <v>9781259835315</v>
      </c>
      <c r="B36" s="2" t="s">
        <v>129</v>
      </c>
      <c r="C36" s="6" t="s">
        <v>130</v>
      </c>
      <c r="D36" s="2" t="s">
        <v>9</v>
      </c>
      <c r="E36" s="2" t="s">
        <v>10</v>
      </c>
      <c r="F36" s="2">
        <v>2019</v>
      </c>
      <c r="G36" s="3">
        <v>43472</v>
      </c>
      <c r="H36" s="2" t="s">
        <v>131</v>
      </c>
    </row>
    <row r="37" spans="1:8" x14ac:dyDescent="0.3">
      <c r="A37" s="2" t="str">
        <f>TEXT(9780071833905,0)</f>
        <v>9780071833905</v>
      </c>
      <c r="B37" s="2" t="s">
        <v>132</v>
      </c>
      <c r="C37" s="6" t="s">
        <v>133</v>
      </c>
      <c r="D37" s="2" t="s">
        <v>9</v>
      </c>
      <c r="E37" s="2" t="s">
        <v>547</v>
      </c>
      <c r="F37" s="2">
        <v>2019</v>
      </c>
      <c r="G37" s="3">
        <v>43467</v>
      </c>
      <c r="H37" s="2" t="s">
        <v>134</v>
      </c>
    </row>
    <row r="38" spans="1:8" x14ac:dyDescent="0.3">
      <c r="A38" s="2" t="str">
        <f>TEXT(9781260143430,0)</f>
        <v>9781260143430</v>
      </c>
      <c r="B38" s="2" t="s">
        <v>135</v>
      </c>
      <c r="C38" s="6" t="s">
        <v>136</v>
      </c>
      <c r="D38" s="2" t="s">
        <v>9</v>
      </c>
      <c r="E38" s="2" t="s">
        <v>137</v>
      </c>
      <c r="F38" s="2">
        <v>2021</v>
      </c>
      <c r="G38" s="3">
        <v>44322</v>
      </c>
      <c r="H38" s="2" t="s">
        <v>138</v>
      </c>
    </row>
    <row r="39" spans="1:8" x14ac:dyDescent="0.3">
      <c r="A39" s="2" t="str">
        <f>TEXT(9781265739898,0)</f>
        <v>9781265739898</v>
      </c>
      <c r="B39" s="2" t="s">
        <v>139</v>
      </c>
      <c r="C39" s="6" t="s">
        <v>140</v>
      </c>
      <c r="D39" s="2" t="s">
        <v>9</v>
      </c>
      <c r="E39" s="2" t="s">
        <v>141</v>
      </c>
      <c r="F39" s="2">
        <v>2025</v>
      </c>
      <c r="G39" s="3">
        <v>45646</v>
      </c>
      <c r="H39" s="2" t="s">
        <v>142</v>
      </c>
    </row>
    <row r="40" spans="1:8" x14ac:dyDescent="0.3">
      <c r="A40" s="2" t="str">
        <f>TEXT(9780071793292,0)</f>
        <v>9780071793292</v>
      </c>
      <c r="B40" s="2" t="s">
        <v>143</v>
      </c>
      <c r="C40" s="6" t="s">
        <v>144</v>
      </c>
      <c r="D40" s="2" t="s">
        <v>9</v>
      </c>
      <c r="E40" s="2" t="s">
        <v>145</v>
      </c>
      <c r="F40" s="2">
        <v>2015</v>
      </c>
      <c r="G40" s="3">
        <v>42020</v>
      </c>
      <c r="H40" s="2" t="s">
        <v>146</v>
      </c>
    </row>
    <row r="41" spans="1:8" x14ac:dyDescent="0.3">
      <c r="A41" s="2" t="str">
        <f>TEXT(9781265411091,0)</f>
        <v>9781265411091</v>
      </c>
      <c r="B41" s="2" t="s">
        <v>147</v>
      </c>
      <c r="C41" s="6" t="s">
        <v>148</v>
      </c>
      <c r="D41" s="2" t="s">
        <v>9</v>
      </c>
      <c r="E41" s="2" t="s">
        <v>149</v>
      </c>
      <c r="F41" s="2">
        <v>2024</v>
      </c>
      <c r="G41" s="3">
        <v>45579</v>
      </c>
      <c r="H41" s="2" t="s">
        <v>150</v>
      </c>
    </row>
    <row r="42" spans="1:8" x14ac:dyDescent="0.3">
      <c r="A42" s="2" t="str">
        <f>TEXT(9781259644641,0)</f>
        <v>9781259644641</v>
      </c>
      <c r="B42" s="2" t="s">
        <v>119</v>
      </c>
      <c r="C42" s="6" t="s">
        <v>151</v>
      </c>
      <c r="D42" s="2" t="s">
        <v>9</v>
      </c>
      <c r="E42" s="2" t="s">
        <v>152</v>
      </c>
      <c r="F42" s="2">
        <v>2021</v>
      </c>
      <c r="G42" s="3">
        <v>44231</v>
      </c>
      <c r="H42" s="2" t="s">
        <v>153</v>
      </c>
    </row>
    <row r="43" spans="1:8" x14ac:dyDescent="0.3">
      <c r="A43" s="2" t="str">
        <f>TEXT(9781266266232,0)</f>
        <v>9781266266232</v>
      </c>
      <c r="B43" s="2" t="s">
        <v>154</v>
      </c>
      <c r="C43" s="6" t="s">
        <v>155</v>
      </c>
      <c r="D43" s="2" t="s">
        <v>9</v>
      </c>
      <c r="E43" s="2" t="s">
        <v>156</v>
      </c>
      <c r="F43" s="2">
        <v>2025</v>
      </c>
      <c r="G43" s="3">
        <v>45510</v>
      </c>
      <c r="H43" s="2" t="s">
        <v>157</v>
      </c>
    </row>
    <row r="44" spans="1:8" x14ac:dyDescent="0.3">
      <c r="A44" s="2" t="str">
        <f>TEXT(9781266135545,0)</f>
        <v>9781266135545</v>
      </c>
      <c r="B44" s="2" t="s">
        <v>154</v>
      </c>
      <c r="C44" s="6" t="s">
        <v>158</v>
      </c>
      <c r="D44" s="2" t="s">
        <v>9</v>
      </c>
      <c r="E44" s="2" t="s">
        <v>156</v>
      </c>
      <c r="F44" s="2">
        <v>2027</v>
      </c>
      <c r="G44" s="3">
        <v>45880</v>
      </c>
      <c r="H44" s="2" t="s">
        <v>159</v>
      </c>
    </row>
    <row r="45" spans="1:8" x14ac:dyDescent="0.3">
      <c r="A45" s="2" t="str">
        <f>TEXT(9781265025892,0)</f>
        <v>9781265025892</v>
      </c>
      <c r="B45" s="2" t="s">
        <v>160</v>
      </c>
      <c r="C45" s="6" t="s">
        <v>548</v>
      </c>
      <c r="D45" s="2" t="s">
        <v>9</v>
      </c>
      <c r="E45" s="2" t="s">
        <v>156</v>
      </c>
      <c r="F45" s="2">
        <v>2025</v>
      </c>
      <c r="G45" s="3">
        <v>45657</v>
      </c>
      <c r="H45" s="2" t="s">
        <v>161</v>
      </c>
    </row>
    <row r="46" spans="1:8" x14ac:dyDescent="0.3">
      <c r="A46" s="2" t="str">
        <f>TEXT(9781260468106,0)</f>
        <v>9781260468106</v>
      </c>
      <c r="B46" s="2" t="s">
        <v>162</v>
      </c>
      <c r="C46" s="6" t="s">
        <v>163</v>
      </c>
      <c r="D46" s="2" t="s">
        <v>9</v>
      </c>
      <c r="E46" s="2" t="s">
        <v>164</v>
      </c>
      <c r="F46" s="2">
        <v>2021</v>
      </c>
      <c r="G46" s="3">
        <v>44251</v>
      </c>
      <c r="H46" s="2" t="s">
        <v>165</v>
      </c>
    </row>
    <row r="47" spans="1:8" x14ac:dyDescent="0.3">
      <c r="A47" s="2" t="str">
        <f>TEXT(9781266072963,0)</f>
        <v>9781266072963</v>
      </c>
      <c r="B47" s="2" t="s">
        <v>162</v>
      </c>
      <c r="C47" s="6" t="s">
        <v>166</v>
      </c>
      <c r="D47" s="2" t="s">
        <v>9</v>
      </c>
      <c r="E47" s="2" t="s">
        <v>167</v>
      </c>
      <c r="F47" s="2">
        <v>2025</v>
      </c>
      <c r="G47" s="3">
        <v>45742</v>
      </c>
      <c r="H47" s="2" t="s">
        <v>168</v>
      </c>
    </row>
    <row r="48" spans="1:8" x14ac:dyDescent="0.3">
      <c r="A48" s="2" t="str">
        <f>TEXT(9781260134872,0)</f>
        <v>9781260134872</v>
      </c>
      <c r="B48" s="2" t="s">
        <v>169</v>
      </c>
      <c r="C48" s="6" t="s">
        <v>549</v>
      </c>
      <c r="D48" s="2" t="s">
        <v>9</v>
      </c>
      <c r="E48" s="2" t="s">
        <v>170</v>
      </c>
      <c r="F48" s="2">
        <v>2020</v>
      </c>
      <c r="G48" s="3">
        <v>43983</v>
      </c>
      <c r="H48" s="2" t="s">
        <v>171</v>
      </c>
    </row>
    <row r="49" spans="1:8" x14ac:dyDescent="0.3">
      <c r="A49" s="2" t="str">
        <f>TEXT(9781259643927,0)</f>
        <v>9781259643927</v>
      </c>
      <c r="B49" s="2" t="s">
        <v>172</v>
      </c>
      <c r="C49" s="6" t="s">
        <v>173</v>
      </c>
      <c r="D49" s="2" t="s">
        <v>9</v>
      </c>
      <c r="E49" s="2" t="s">
        <v>56</v>
      </c>
      <c r="F49" s="2">
        <v>2018</v>
      </c>
      <c r="G49" s="3">
        <v>43951</v>
      </c>
      <c r="H49" s="2" t="s">
        <v>174</v>
      </c>
    </row>
    <row r="50" spans="1:8" x14ac:dyDescent="0.3">
      <c r="A50" s="2" t="str">
        <f>TEXT(9780071785211,0)</f>
        <v>9780071785211</v>
      </c>
      <c r="B50" s="2" t="s">
        <v>175</v>
      </c>
      <c r="C50" s="6" t="s">
        <v>176</v>
      </c>
      <c r="D50" s="2" t="s">
        <v>9</v>
      </c>
      <c r="E50" s="2" t="s">
        <v>48</v>
      </c>
      <c r="F50" s="2">
        <v>2023</v>
      </c>
      <c r="G50" s="3">
        <v>45054</v>
      </c>
      <c r="H50" s="2" t="s">
        <v>177</v>
      </c>
    </row>
    <row r="51" spans="1:8" x14ac:dyDescent="0.3">
      <c r="A51" s="2" t="str">
        <f>TEXT(9781260464320,0)</f>
        <v>9781260464320</v>
      </c>
      <c r="B51" s="2" t="s">
        <v>178</v>
      </c>
      <c r="C51" s="6" t="s">
        <v>179</v>
      </c>
      <c r="D51" s="2" t="s">
        <v>9</v>
      </c>
      <c r="E51" s="2" t="s">
        <v>180</v>
      </c>
      <c r="F51" s="2">
        <v>2021</v>
      </c>
      <c r="G51" s="3">
        <v>44385</v>
      </c>
      <c r="H51" s="2" t="s">
        <v>181</v>
      </c>
    </row>
    <row r="52" spans="1:8" x14ac:dyDescent="0.3">
      <c r="A52" s="2" t="str">
        <f>TEXT(9781260473414,0)</f>
        <v>9781260473414</v>
      </c>
      <c r="B52" s="2" t="s">
        <v>182</v>
      </c>
      <c r="C52" s="6" t="s">
        <v>183</v>
      </c>
      <c r="D52" s="2" t="s">
        <v>9</v>
      </c>
      <c r="E52" s="2" t="s">
        <v>184</v>
      </c>
      <c r="F52" s="2">
        <v>2022</v>
      </c>
      <c r="G52" s="3">
        <v>44635</v>
      </c>
      <c r="H52" s="2" t="s">
        <v>185</v>
      </c>
    </row>
    <row r="53" spans="1:8" x14ac:dyDescent="0.3">
      <c r="A53" s="2" t="str">
        <f>TEXT(9781264278459,0)</f>
        <v>9781264278459</v>
      </c>
      <c r="B53" s="2" t="s">
        <v>186</v>
      </c>
      <c r="C53" s="6" t="s">
        <v>187</v>
      </c>
      <c r="D53" s="2" t="s">
        <v>9</v>
      </c>
      <c r="E53" s="2" t="s">
        <v>36</v>
      </c>
      <c r="F53" s="2">
        <v>2023</v>
      </c>
      <c r="G53" s="3">
        <v>44991</v>
      </c>
      <c r="H53" s="2" t="s">
        <v>188</v>
      </c>
    </row>
    <row r="54" spans="1:8" x14ac:dyDescent="0.3">
      <c r="A54" s="2" t="str">
        <f>TEXT(9781260460476,0)</f>
        <v>9781260460476</v>
      </c>
      <c r="B54" s="2" t="s">
        <v>189</v>
      </c>
      <c r="C54" s="6" t="s">
        <v>190</v>
      </c>
      <c r="D54" s="2" t="s">
        <v>9</v>
      </c>
      <c r="E54" s="2" t="s">
        <v>191</v>
      </c>
      <c r="F54" s="2">
        <v>2021</v>
      </c>
      <c r="G54" s="3">
        <v>44258</v>
      </c>
      <c r="H54" s="2" t="s">
        <v>192</v>
      </c>
    </row>
    <row r="55" spans="1:8" x14ac:dyDescent="0.3">
      <c r="A55" s="2" t="str">
        <f>TEXT(9781259860515,0)</f>
        <v>9781259860515</v>
      </c>
      <c r="B55" s="2" t="s">
        <v>193</v>
      </c>
      <c r="C55" s="6" t="s">
        <v>194</v>
      </c>
      <c r="D55" s="2" t="s">
        <v>9</v>
      </c>
      <c r="E55" s="2" t="s">
        <v>109</v>
      </c>
      <c r="F55" s="2">
        <v>2018</v>
      </c>
      <c r="G55" s="3">
        <v>43076</v>
      </c>
      <c r="H55" s="2" t="s">
        <v>195</v>
      </c>
    </row>
    <row r="56" spans="1:8" x14ac:dyDescent="0.3">
      <c r="A56" s="2" t="str">
        <f>TEXT(9781264581887,0)</f>
        <v>9781264581887</v>
      </c>
      <c r="B56" s="2" t="s">
        <v>196</v>
      </c>
      <c r="C56" s="6" t="s">
        <v>197</v>
      </c>
      <c r="D56" s="2" t="s">
        <v>9</v>
      </c>
      <c r="E56" s="2" t="s">
        <v>198</v>
      </c>
      <c r="F56" s="2">
        <v>2024</v>
      </c>
      <c r="G56" s="3">
        <v>45365</v>
      </c>
      <c r="H56" s="2" t="s">
        <v>199</v>
      </c>
    </row>
    <row r="57" spans="1:8" x14ac:dyDescent="0.3">
      <c r="A57" s="2" t="str">
        <f>TEXT(9781260135886,0)</f>
        <v>9781260135886</v>
      </c>
      <c r="B57" s="2" t="s">
        <v>200</v>
      </c>
      <c r="C57" s="6" t="s">
        <v>550</v>
      </c>
      <c r="D57" s="2" t="s">
        <v>9</v>
      </c>
      <c r="E57" s="2" t="s">
        <v>83</v>
      </c>
      <c r="F57" s="2">
        <v>2021</v>
      </c>
      <c r="G57" s="3">
        <v>44007</v>
      </c>
      <c r="H57" s="2" t="s">
        <v>201</v>
      </c>
    </row>
    <row r="58" spans="1:8" x14ac:dyDescent="0.3">
      <c r="A58" s="2" t="str">
        <f>TEXT(9780071849050,0)</f>
        <v>9780071849050</v>
      </c>
      <c r="B58" s="2" t="s">
        <v>202</v>
      </c>
      <c r="C58" s="6" t="s">
        <v>203</v>
      </c>
      <c r="D58" s="2" t="s">
        <v>9</v>
      </c>
      <c r="E58" s="2" t="s">
        <v>10</v>
      </c>
      <c r="F58" s="2">
        <v>2020</v>
      </c>
      <c r="G58" s="3">
        <v>44049</v>
      </c>
      <c r="H58" s="2" t="s">
        <v>204</v>
      </c>
    </row>
    <row r="59" spans="1:8" x14ac:dyDescent="0.3">
      <c r="A59" s="2" t="str">
        <f>TEXT(9781260116779,0)</f>
        <v>9781260116779</v>
      </c>
      <c r="B59" s="2" t="s">
        <v>205</v>
      </c>
      <c r="C59" s="6" t="s">
        <v>206</v>
      </c>
      <c r="D59" s="2" t="s">
        <v>9</v>
      </c>
      <c r="E59" s="2" t="s">
        <v>207</v>
      </c>
      <c r="F59" s="2">
        <v>2019</v>
      </c>
      <c r="G59" s="3">
        <v>43588</v>
      </c>
      <c r="H59" s="2" t="s">
        <v>208</v>
      </c>
    </row>
    <row r="60" spans="1:8" x14ac:dyDescent="0.3">
      <c r="A60" s="2" t="str">
        <f>TEXT(9780071801966,0)</f>
        <v>9780071801966</v>
      </c>
      <c r="B60" s="2" t="s">
        <v>209</v>
      </c>
      <c r="C60" s="6" t="s">
        <v>210</v>
      </c>
      <c r="D60" s="2" t="s">
        <v>9</v>
      </c>
      <c r="E60" s="2" t="s">
        <v>52</v>
      </c>
      <c r="F60" s="2">
        <v>2013</v>
      </c>
      <c r="G60" s="3">
        <v>43104</v>
      </c>
      <c r="H60" s="2" t="s">
        <v>211</v>
      </c>
    </row>
    <row r="61" spans="1:8" x14ac:dyDescent="0.3">
      <c r="A61" s="2" t="str">
        <f>TEXT(9781259835018,0)</f>
        <v>9781259835018</v>
      </c>
      <c r="B61" s="2" t="s">
        <v>212</v>
      </c>
      <c r="C61" s="6" t="s">
        <v>551</v>
      </c>
      <c r="D61" s="2" t="s">
        <v>9</v>
      </c>
      <c r="E61" s="2" t="s">
        <v>83</v>
      </c>
      <c r="F61" s="2">
        <v>2018</v>
      </c>
      <c r="G61" s="3">
        <v>45485</v>
      </c>
      <c r="H61" s="2" t="s">
        <v>213</v>
      </c>
    </row>
    <row r="62" spans="1:8" x14ac:dyDescent="0.3">
      <c r="A62" s="2" t="str">
        <f>TEXT(9781260460629,0)</f>
        <v>9781260460629</v>
      </c>
      <c r="B62" s="2" t="s">
        <v>214</v>
      </c>
      <c r="C62" s="6" t="s">
        <v>552</v>
      </c>
      <c r="D62" s="2" t="s">
        <v>9</v>
      </c>
      <c r="E62" s="2" t="s">
        <v>156</v>
      </c>
      <c r="F62" s="2">
        <v>2021</v>
      </c>
      <c r="G62" s="3">
        <v>45475</v>
      </c>
      <c r="H62" s="2" t="s">
        <v>215</v>
      </c>
    </row>
    <row r="63" spans="1:8" x14ac:dyDescent="0.3">
      <c r="A63" s="2" t="str">
        <f>TEXT(9781260473988,0)</f>
        <v>9781260473988</v>
      </c>
      <c r="B63" s="2" t="s">
        <v>216</v>
      </c>
      <c r="C63" s="6" t="s">
        <v>553</v>
      </c>
      <c r="D63" s="2" t="s">
        <v>9</v>
      </c>
      <c r="E63" s="2" t="s">
        <v>217</v>
      </c>
      <c r="F63" s="2">
        <v>2023</v>
      </c>
      <c r="G63" s="3">
        <v>44830</v>
      </c>
      <c r="H63" s="2" t="s">
        <v>218</v>
      </c>
    </row>
    <row r="64" spans="1:8" x14ac:dyDescent="0.3">
      <c r="A64" s="2" t="str">
        <f>TEXT(9781264278015,0)</f>
        <v>9781264278015</v>
      </c>
      <c r="B64" s="2" t="s">
        <v>219</v>
      </c>
      <c r="C64" s="6" t="s">
        <v>554</v>
      </c>
      <c r="D64" s="2" t="s">
        <v>9</v>
      </c>
      <c r="E64" s="2" t="s">
        <v>56</v>
      </c>
      <c r="F64" s="2">
        <v>2023</v>
      </c>
      <c r="G64" s="3">
        <v>44979</v>
      </c>
      <c r="H64" s="2" t="s">
        <v>220</v>
      </c>
    </row>
    <row r="65" spans="1:8" x14ac:dyDescent="0.3">
      <c r="A65" s="2" t="str">
        <f>TEXT(9780071837798,0)</f>
        <v>9780071837798</v>
      </c>
      <c r="B65" s="2" t="s">
        <v>221</v>
      </c>
      <c r="C65" s="6" t="s">
        <v>222</v>
      </c>
      <c r="D65" s="2" t="s">
        <v>9</v>
      </c>
      <c r="E65" s="2" t="s">
        <v>56</v>
      </c>
      <c r="F65" s="2">
        <v>2019</v>
      </c>
      <c r="G65" s="3">
        <v>43504</v>
      </c>
      <c r="H65" s="2" t="s">
        <v>223</v>
      </c>
    </row>
    <row r="66" spans="1:8" x14ac:dyDescent="0.3">
      <c r="A66" s="2" t="str">
        <f>TEXT(9781264257560,0)</f>
        <v>9781264257560</v>
      </c>
      <c r="B66" s="2" t="s">
        <v>224</v>
      </c>
      <c r="C66" s="6" t="s">
        <v>225</v>
      </c>
      <c r="D66" s="2" t="s">
        <v>9</v>
      </c>
      <c r="E66" s="2" t="s">
        <v>48</v>
      </c>
      <c r="F66" s="2">
        <v>2022</v>
      </c>
      <c r="G66" s="3">
        <v>44529</v>
      </c>
      <c r="H66" s="2" t="s">
        <v>226</v>
      </c>
    </row>
    <row r="67" spans="1:8" x14ac:dyDescent="0.3">
      <c r="A67" s="2" t="str">
        <f>TEXT(9781264264308,0)</f>
        <v>9781264264308</v>
      </c>
      <c r="B67" s="2" t="s">
        <v>227</v>
      </c>
      <c r="C67" s="6" t="s">
        <v>228</v>
      </c>
      <c r="D67" s="2" t="s">
        <v>9</v>
      </c>
      <c r="E67" s="2" t="s">
        <v>36</v>
      </c>
      <c r="F67" s="2">
        <v>2024</v>
      </c>
      <c r="G67" s="3">
        <v>45383</v>
      </c>
      <c r="H67" s="2" t="s">
        <v>229</v>
      </c>
    </row>
    <row r="68" spans="1:8" x14ac:dyDescent="0.3">
      <c r="A68" s="2" t="str">
        <f>TEXT(9781260122404,0)</f>
        <v>9781260122404</v>
      </c>
      <c r="B68" s="2" t="s">
        <v>227</v>
      </c>
      <c r="C68" s="6" t="s">
        <v>230</v>
      </c>
      <c r="D68" s="2" t="s">
        <v>9</v>
      </c>
      <c r="E68" s="2" t="s">
        <v>36</v>
      </c>
      <c r="F68" s="2">
        <v>2019</v>
      </c>
      <c r="G68" s="3">
        <v>43425</v>
      </c>
      <c r="H68" s="2" t="s">
        <v>231</v>
      </c>
    </row>
    <row r="69" spans="1:8" x14ac:dyDescent="0.3">
      <c r="A69" s="2" t="str">
        <f>TEXT(9781264264315,0)</f>
        <v>9781264264315</v>
      </c>
      <c r="B69" s="2" t="s">
        <v>227</v>
      </c>
      <c r="C69" s="6" t="s">
        <v>232</v>
      </c>
      <c r="D69" s="2" t="s">
        <v>9</v>
      </c>
      <c r="E69" s="2" t="s">
        <v>36</v>
      </c>
      <c r="F69" s="2">
        <v>2025</v>
      </c>
      <c r="G69" s="3">
        <v>45771</v>
      </c>
      <c r="H69" s="2" t="s">
        <v>233</v>
      </c>
    </row>
    <row r="70" spans="1:8" x14ac:dyDescent="0.3">
      <c r="A70" s="2" t="str">
        <f>TEXT(9780071774017,0)</f>
        <v>9780071774017</v>
      </c>
      <c r="B70" s="2" t="s">
        <v>227</v>
      </c>
      <c r="C70" s="6" t="s">
        <v>234</v>
      </c>
      <c r="D70" s="2" t="s">
        <v>9</v>
      </c>
      <c r="E70" s="2" t="s">
        <v>235</v>
      </c>
      <c r="F70" s="2">
        <v>2014</v>
      </c>
      <c r="G70" s="3">
        <v>41645</v>
      </c>
      <c r="H70" s="2" t="s">
        <v>236</v>
      </c>
    </row>
    <row r="71" spans="1:8" x14ac:dyDescent="0.3">
      <c r="A71" s="2" t="str">
        <f>TEXT(9780071602822,0)</f>
        <v>9780071602822</v>
      </c>
      <c r="B71" s="2" t="s">
        <v>237</v>
      </c>
      <c r="C71" s="6" t="s">
        <v>555</v>
      </c>
      <c r="D71" s="2" t="s">
        <v>9</v>
      </c>
      <c r="E71" s="2" t="s">
        <v>156</v>
      </c>
      <c r="F71" s="2">
        <v>2022</v>
      </c>
      <c r="G71" s="3">
        <v>44722</v>
      </c>
      <c r="H71" s="2" t="s">
        <v>238</v>
      </c>
    </row>
    <row r="72" spans="1:8" x14ac:dyDescent="0.3">
      <c r="A72" s="2" t="str">
        <f>TEXT(9781264258079,0)</f>
        <v>9781264258079</v>
      </c>
      <c r="B72" s="2" t="s">
        <v>239</v>
      </c>
      <c r="C72" s="6" t="s">
        <v>240</v>
      </c>
      <c r="D72" s="2" t="s">
        <v>9</v>
      </c>
      <c r="E72" s="2" t="s">
        <v>241</v>
      </c>
      <c r="F72" s="2">
        <v>2023</v>
      </c>
      <c r="G72" s="3">
        <v>44635</v>
      </c>
      <c r="H72" s="2" t="s">
        <v>242</v>
      </c>
    </row>
    <row r="73" spans="1:8" x14ac:dyDescent="0.3">
      <c r="A73" s="2" t="str">
        <f>TEXT(9781260441079,0)</f>
        <v>9781260441079</v>
      </c>
      <c r="B73" s="2" t="s">
        <v>243</v>
      </c>
      <c r="C73" s="6" t="s">
        <v>556</v>
      </c>
      <c r="D73" s="2" t="s">
        <v>9</v>
      </c>
      <c r="E73" s="2" t="s">
        <v>83</v>
      </c>
      <c r="F73" s="2">
        <v>2020</v>
      </c>
      <c r="G73" s="3">
        <v>45797</v>
      </c>
      <c r="H73" s="2" t="s">
        <v>244</v>
      </c>
    </row>
    <row r="74" spans="1:8" x14ac:dyDescent="0.3">
      <c r="A74" s="2" t="str">
        <f>TEXT(9781260473438,0)</f>
        <v>9781260473438</v>
      </c>
      <c r="B74" s="2" t="s">
        <v>245</v>
      </c>
      <c r="C74" s="6" t="s">
        <v>246</v>
      </c>
      <c r="D74" s="2" t="s">
        <v>9</v>
      </c>
      <c r="E74" s="2" t="s">
        <v>247</v>
      </c>
      <c r="F74" s="2">
        <v>2022</v>
      </c>
      <c r="G74" s="3">
        <v>44676</v>
      </c>
      <c r="H74" s="2" t="s">
        <v>248</v>
      </c>
    </row>
    <row r="75" spans="1:8" x14ac:dyDescent="0.3">
      <c r="A75" s="2" t="str">
        <f>TEXT(9781259589287,0)</f>
        <v>9781259589287</v>
      </c>
      <c r="B75" s="2" t="s">
        <v>249</v>
      </c>
      <c r="C75" s="6" t="s">
        <v>250</v>
      </c>
      <c r="D75" s="2" t="s">
        <v>9</v>
      </c>
      <c r="E75" s="2" t="s">
        <v>251</v>
      </c>
      <c r="F75" s="2">
        <v>2018</v>
      </c>
      <c r="G75" s="3">
        <v>42940</v>
      </c>
      <c r="H75" s="2" t="s">
        <v>252</v>
      </c>
    </row>
    <row r="76" spans="1:8" x14ac:dyDescent="0.3">
      <c r="A76" s="2" t="str">
        <f>TEXT(9781259640896,0)</f>
        <v>9781259640896</v>
      </c>
      <c r="B76" s="2" t="s">
        <v>253</v>
      </c>
      <c r="C76" s="6" t="s">
        <v>254</v>
      </c>
      <c r="D76" s="2" t="s">
        <v>9</v>
      </c>
      <c r="E76" s="2" t="s">
        <v>170</v>
      </c>
      <c r="F76" s="2">
        <v>2017</v>
      </c>
      <c r="G76" s="3">
        <v>42782</v>
      </c>
      <c r="H76" s="2" t="s">
        <v>255</v>
      </c>
    </row>
    <row r="77" spans="1:8" x14ac:dyDescent="0.3">
      <c r="A77" s="2" t="str">
        <f>TEXT(9780071738750,0)</f>
        <v>9780071738750</v>
      </c>
      <c r="B77" s="2" t="s">
        <v>256</v>
      </c>
      <c r="C77" s="6" t="s">
        <v>257</v>
      </c>
      <c r="D77" s="2" t="s">
        <v>9</v>
      </c>
      <c r="E77" s="2" t="s">
        <v>56</v>
      </c>
      <c r="F77" s="2">
        <v>2021</v>
      </c>
      <c r="G77" s="3">
        <v>44026</v>
      </c>
      <c r="H77" s="2" t="s">
        <v>258</v>
      </c>
    </row>
    <row r="78" spans="1:8" x14ac:dyDescent="0.3">
      <c r="A78" s="2" t="str">
        <f>TEXT(9781264264353,0)</f>
        <v>9781264264353</v>
      </c>
      <c r="B78" s="2" t="s">
        <v>259</v>
      </c>
      <c r="C78" s="6" t="s">
        <v>557</v>
      </c>
      <c r="D78" s="2" t="s">
        <v>9</v>
      </c>
      <c r="E78" s="2" t="s">
        <v>94</v>
      </c>
      <c r="F78" s="2">
        <v>2023</v>
      </c>
      <c r="G78" s="3">
        <v>45114</v>
      </c>
      <c r="H78" s="2" t="s">
        <v>260</v>
      </c>
    </row>
    <row r="79" spans="1:8" x14ac:dyDescent="0.3">
      <c r="A79" s="2" t="str">
        <f>TEXT(9781260458633,0)</f>
        <v>9781260458633</v>
      </c>
      <c r="B79" s="2" t="s">
        <v>261</v>
      </c>
      <c r="C79" s="6" t="s">
        <v>262</v>
      </c>
      <c r="D79" s="2" t="s">
        <v>9</v>
      </c>
      <c r="E79" s="2" t="s">
        <v>127</v>
      </c>
      <c r="F79" s="2">
        <v>2021</v>
      </c>
      <c r="G79" s="3">
        <v>44224</v>
      </c>
      <c r="H79" s="2" t="s">
        <v>263</v>
      </c>
    </row>
    <row r="80" spans="1:8" x14ac:dyDescent="0.3">
      <c r="A80" s="2" t="str">
        <f>TEXT(9781260469943,0)</f>
        <v>9781260469943</v>
      </c>
      <c r="B80" s="2" t="s">
        <v>264</v>
      </c>
      <c r="C80" s="6" t="s">
        <v>265</v>
      </c>
      <c r="D80" s="2" t="s">
        <v>9</v>
      </c>
      <c r="E80" s="2" t="s">
        <v>44</v>
      </c>
      <c r="F80" s="2">
        <v>2023</v>
      </c>
      <c r="G80" s="3">
        <v>44750</v>
      </c>
      <c r="H80" s="2" t="s">
        <v>266</v>
      </c>
    </row>
    <row r="81" spans="1:8" x14ac:dyDescent="0.3">
      <c r="A81" s="2" t="str">
        <f>TEXT(9781266095177,0)</f>
        <v>9781266095177</v>
      </c>
      <c r="B81" s="2" t="s">
        <v>264</v>
      </c>
      <c r="C81" s="6" t="s">
        <v>267</v>
      </c>
      <c r="D81" s="2" t="s">
        <v>9</v>
      </c>
      <c r="E81" s="2" t="s">
        <v>44</v>
      </c>
      <c r="F81" s="2">
        <v>2026</v>
      </c>
      <c r="G81" s="3">
        <v>46014</v>
      </c>
      <c r="H81" s="2" t="s">
        <v>268</v>
      </c>
    </row>
    <row r="82" spans="1:8" x14ac:dyDescent="0.3">
      <c r="A82" s="2" t="str">
        <f>TEXT(9781264268504,0)</f>
        <v>9781264268504</v>
      </c>
      <c r="B82" s="2" t="s">
        <v>269</v>
      </c>
      <c r="C82" s="6" t="s">
        <v>270</v>
      </c>
      <c r="D82" s="2" t="s">
        <v>9</v>
      </c>
      <c r="E82" s="2" t="s">
        <v>156</v>
      </c>
      <c r="F82" s="2">
        <v>2021</v>
      </c>
      <c r="G82" s="3">
        <v>44476</v>
      </c>
      <c r="H82" s="2" t="s">
        <v>271</v>
      </c>
    </row>
    <row r="83" spans="1:8" x14ac:dyDescent="0.3">
      <c r="A83" s="2" t="str">
        <f>TEXT(9781265979317,0)</f>
        <v>9781265979317</v>
      </c>
      <c r="B83" s="2" t="s">
        <v>272</v>
      </c>
      <c r="C83" s="6" t="s">
        <v>273</v>
      </c>
      <c r="D83" s="2" t="s">
        <v>9</v>
      </c>
      <c r="E83" s="2" t="s">
        <v>156</v>
      </c>
      <c r="F83" s="2">
        <v>2026</v>
      </c>
      <c r="G83" s="3">
        <v>45643</v>
      </c>
      <c r="H83" s="2" t="s">
        <v>274</v>
      </c>
    </row>
    <row r="84" spans="1:8" x14ac:dyDescent="0.3">
      <c r="A84" s="2" t="str">
        <f>TEXT(9781260464450,0)</f>
        <v>9781260464450</v>
      </c>
      <c r="B84" s="2" t="s">
        <v>275</v>
      </c>
      <c r="C84" s="6" t="s">
        <v>276</v>
      </c>
      <c r="D84" s="2" t="s">
        <v>9</v>
      </c>
      <c r="E84" s="2" t="s">
        <v>109</v>
      </c>
      <c r="F84" s="2">
        <v>2022</v>
      </c>
      <c r="G84" s="3">
        <v>44670</v>
      </c>
      <c r="H84" s="2" t="s">
        <v>277</v>
      </c>
    </row>
    <row r="85" spans="1:8" x14ac:dyDescent="0.3">
      <c r="A85" s="2" t="str">
        <f>TEXT(9780071831796,0)</f>
        <v>9780071831796</v>
      </c>
      <c r="B85" s="2" t="s">
        <v>278</v>
      </c>
      <c r="C85" s="6" t="s">
        <v>279</v>
      </c>
      <c r="D85" s="2" t="s">
        <v>9</v>
      </c>
      <c r="E85" s="2" t="s">
        <v>52</v>
      </c>
      <c r="F85" s="2">
        <v>2015</v>
      </c>
      <c r="G85" s="3">
        <v>43104</v>
      </c>
      <c r="H85" s="2" t="s">
        <v>280</v>
      </c>
    </row>
    <row r="86" spans="1:8" x14ac:dyDescent="0.3">
      <c r="A86" s="2" t="str">
        <f>TEXT(9780071621762,0)</f>
        <v>9780071621762</v>
      </c>
      <c r="B86" s="2" t="s">
        <v>281</v>
      </c>
      <c r="C86" s="6" t="s">
        <v>282</v>
      </c>
      <c r="D86" s="2" t="s">
        <v>9</v>
      </c>
      <c r="E86" s="2" t="s">
        <v>52</v>
      </c>
      <c r="F86" s="2">
        <v>2009</v>
      </c>
      <c r="G86" s="3">
        <v>43104</v>
      </c>
      <c r="H86" s="2" t="s">
        <v>283</v>
      </c>
    </row>
    <row r="87" spans="1:8" x14ac:dyDescent="0.3">
      <c r="A87" s="2" t="str">
        <f>TEXT(9781260474046,0)</f>
        <v>9781260474046</v>
      </c>
      <c r="B87" s="2" t="s">
        <v>284</v>
      </c>
      <c r="C87" s="6" t="s">
        <v>285</v>
      </c>
      <c r="D87" s="2" t="s">
        <v>9</v>
      </c>
      <c r="E87" s="2" t="s">
        <v>44</v>
      </c>
      <c r="F87" s="2">
        <v>2023</v>
      </c>
      <c r="G87" s="3">
        <v>44777</v>
      </c>
      <c r="H87" s="2" t="s">
        <v>286</v>
      </c>
    </row>
    <row r="88" spans="1:8" x14ac:dyDescent="0.3">
      <c r="A88" s="2" t="str">
        <f>TEXT(9781265705060,0)</f>
        <v>9781265705060</v>
      </c>
      <c r="B88" s="2" t="s">
        <v>284</v>
      </c>
      <c r="C88" s="6" t="s">
        <v>287</v>
      </c>
      <c r="D88" s="2" t="s">
        <v>9</v>
      </c>
      <c r="E88" s="2" t="s">
        <v>44</v>
      </c>
      <c r="F88" s="2">
        <v>2025</v>
      </c>
      <c r="G88" s="3">
        <v>45922</v>
      </c>
      <c r="H88" s="2" t="s">
        <v>288</v>
      </c>
    </row>
    <row r="89" spans="1:8" x14ac:dyDescent="0.3">
      <c r="A89" s="2" t="str">
        <f>TEXT(9781264269921,0)</f>
        <v>9781264269921</v>
      </c>
      <c r="B89" s="2" t="s">
        <v>289</v>
      </c>
      <c r="C89" s="6" t="s">
        <v>290</v>
      </c>
      <c r="D89" s="2" t="s">
        <v>9</v>
      </c>
      <c r="E89" s="2" t="s">
        <v>291</v>
      </c>
      <c r="F89" s="2">
        <v>2022</v>
      </c>
      <c r="G89" s="3">
        <v>44496</v>
      </c>
      <c r="H89" s="2" t="s">
        <v>292</v>
      </c>
    </row>
    <row r="90" spans="1:8" x14ac:dyDescent="0.3">
      <c r="A90" s="2" t="str">
        <f>TEXT(9781260470079,0)</f>
        <v>9781260470079</v>
      </c>
      <c r="B90" s="2" t="s">
        <v>293</v>
      </c>
      <c r="C90" s="6" t="s">
        <v>558</v>
      </c>
      <c r="D90" s="2" t="s">
        <v>9</v>
      </c>
      <c r="E90" s="2" t="s">
        <v>294</v>
      </c>
      <c r="F90" s="2">
        <v>2021</v>
      </c>
      <c r="G90" s="3">
        <v>44385</v>
      </c>
      <c r="H90" s="2" t="s">
        <v>295</v>
      </c>
    </row>
    <row r="91" spans="1:8" x14ac:dyDescent="0.3">
      <c r="A91" s="2" t="str">
        <f>TEXT(9780071847629,0)</f>
        <v>9780071847629</v>
      </c>
      <c r="B91" s="2" t="s">
        <v>296</v>
      </c>
      <c r="C91" s="6" t="s">
        <v>297</v>
      </c>
      <c r="D91" s="2" t="s">
        <v>9</v>
      </c>
      <c r="E91" s="2" t="s">
        <v>13</v>
      </c>
      <c r="F91" s="2">
        <v>2016</v>
      </c>
      <c r="G91" s="3">
        <v>42401</v>
      </c>
      <c r="H91" s="2" t="s">
        <v>298</v>
      </c>
    </row>
    <row r="92" spans="1:8" x14ac:dyDescent="0.3">
      <c r="A92" s="2" t="str">
        <f>TEXT(9781260143652,0)</f>
        <v>9781260143652</v>
      </c>
      <c r="B92" s="2" t="s">
        <v>299</v>
      </c>
      <c r="C92" s="6" t="s">
        <v>300</v>
      </c>
      <c r="D92" s="2" t="s">
        <v>9</v>
      </c>
      <c r="E92" s="2" t="s">
        <v>301</v>
      </c>
      <c r="F92" s="2">
        <v>2020</v>
      </c>
      <c r="G92" s="3">
        <v>43886</v>
      </c>
      <c r="H92" s="2" t="s">
        <v>302</v>
      </c>
    </row>
    <row r="93" spans="1:8" x14ac:dyDescent="0.3">
      <c r="A93" s="2" t="str">
        <f>TEXT(9781259582950,0)</f>
        <v>9781259582950</v>
      </c>
      <c r="B93" s="2" t="s">
        <v>303</v>
      </c>
      <c r="C93" s="6" t="s">
        <v>304</v>
      </c>
      <c r="D93" s="2" t="s">
        <v>9</v>
      </c>
      <c r="E93" s="2" t="s">
        <v>52</v>
      </c>
      <c r="F93" s="2">
        <v>2016</v>
      </c>
      <c r="G93" s="3">
        <v>43104</v>
      </c>
      <c r="H93" s="2" t="s">
        <v>305</v>
      </c>
    </row>
    <row r="94" spans="1:8" x14ac:dyDescent="0.3">
      <c r="A94" s="2" t="str">
        <f>TEXT(9781259860867,0)</f>
        <v>9781259860867</v>
      </c>
      <c r="B94" s="2" t="s">
        <v>306</v>
      </c>
      <c r="C94" s="6" t="s">
        <v>307</v>
      </c>
      <c r="D94" s="2" t="s">
        <v>9</v>
      </c>
      <c r="E94" s="2" t="s">
        <v>52</v>
      </c>
      <c r="F94" s="2">
        <v>2017</v>
      </c>
      <c r="G94" s="3">
        <v>43104</v>
      </c>
      <c r="H94" s="2" t="s">
        <v>308</v>
      </c>
    </row>
    <row r="95" spans="1:8" x14ac:dyDescent="0.3">
      <c r="A95" s="2" t="str">
        <f>TEXT(9780071801805,0)</f>
        <v>9780071801805</v>
      </c>
      <c r="B95" s="2" t="s">
        <v>309</v>
      </c>
      <c r="C95" s="6" t="s">
        <v>310</v>
      </c>
      <c r="D95" s="2" t="s">
        <v>9</v>
      </c>
      <c r="E95" s="2" t="s">
        <v>25</v>
      </c>
      <c r="F95" s="2">
        <v>2015</v>
      </c>
      <c r="G95" s="3">
        <v>42212</v>
      </c>
      <c r="H95" s="2" t="s">
        <v>311</v>
      </c>
    </row>
    <row r="96" spans="1:8" x14ac:dyDescent="0.3">
      <c r="A96" s="2" t="str">
        <f>TEXT(9781259642937,0)</f>
        <v>9781259642937</v>
      </c>
      <c r="B96" s="2" t="s">
        <v>312</v>
      </c>
      <c r="C96" s="6" t="s">
        <v>313</v>
      </c>
      <c r="D96" s="2" t="s">
        <v>9</v>
      </c>
      <c r="E96" s="2" t="s">
        <v>52</v>
      </c>
      <c r="F96" s="2">
        <v>2017</v>
      </c>
      <c r="G96" s="3">
        <v>43104</v>
      </c>
      <c r="H96" s="2" t="s">
        <v>314</v>
      </c>
    </row>
    <row r="97" spans="1:8" x14ac:dyDescent="0.3">
      <c r="A97" s="2" t="str">
        <f>TEXT(9781260012026,0)</f>
        <v>9781260012026</v>
      </c>
      <c r="B97" s="2" t="s">
        <v>315</v>
      </c>
      <c r="C97" s="6" t="s">
        <v>316</v>
      </c>
      <c r="D97" s="2" t="s">
        <v>9</v>
      </c>
      <c r="E97" s="2" t="s">
        <v>317</v>
      </c>
      <c r="F97" s="2">
        <v>2019</v>
      </c>
      <c r="G97" s="3">
        <v>43598</v>
      </c>
      <c r="H97" s="2" t="s">
        <v>318</v>
      </c>
    </row>
    <row r="98" spans="1:8" x14ac:dyDescent="0.3">
      <c r="A98" s="2" t="str">
        <f>TEXT(9781264932146,0)</f>
        <v>9781264932146</v>
      </c>
      <c r="B98" s="2" t="s">
        <v>319</v>
      </c>
      <c r="C98" s="6" t="s">
        <v>320</v>
      </c>
      <c r="D98" s="2" t="s">
        <v>9</v>
      </c>
      <c r="E98" s="2" t="s">
        <v>291</v>
      </c>
      <c r="F98" s="2">
        <v>2024</v>
      </c>
      <c r="G98" s="3">
        <v>45188</v>
      </c>
      <c r="H98" s="2" t="s">
        <v>321</v>
      </c>
    </row>
    <row r="99" spans="1:8" x14ac:dyDescent="0.3">
      <c r="A99" s="2" t="str">
        <f>TEXT(9781260463309,0)</f>
        <v>9781260463309</v>
      </c>
      <c r="B99" s="2" t="s">
        <v>322</v>
      </c>
      <c r="C99" s="6" t="s">
        <v>559</v>
      </c>
      <c r="D99" s="2" t="s">
        <v>9</v>
      </c>
      <c r="E99" s="2" t="s">
        <v>21</v>
      </c>
      <c r="F99" s="2">
        <v>2024</v>
      </c>
      <c r="G99" s="3">
        <v>45195</v>
      </c>
      <c r="H99" s="2" t="s">
        <v>323</v>
      </c>
    </row>
    <row r="100" spans="1:8" x14ac:dyDescent="0.3">
      <c r="A100" s="2" t="str">
        <f>TEXT(9781265084905,0)</f>
        <v>9781265084905</v>
      </c>
      <c r="B100" s="2" t="s">
        <v>324</v>
      </c>
      <c r="C100" s="6" t="s">
        <v>560</v>
      </c>
      <c r="D100" s="2" t="s">
        <v>9</v>
      </c>
      <c r="E100" s="2" t="s">
        <v>21</v>
      </c>
      <c r="F100" s="2">
        <v>2024</v>
      </c>
      <c r="G100" s="3">
        <v>45356</v>
      </c>
      <c r="H100" s="2" t="s">
        <v>325</v>
      </c>
    </row>
    <row r="101" spans="1:8" x14ac:dyDescent="0.3">
      <c r="A101" s="2" t="str">
        <f>TEXT(9781260116793,0)</f>
        <v>9781260116793</v>
      </c>
      <c r="B101" s="2" t="s">
        <v>66</v>
      </c>
      <c r="C101" s="6" t="s">
        <v>326</v>
      </c>
      <c r="D101" s="2" t="s">
        <v>9</v>
      </c>
      <c r="E101" s="2" t="s">
        <v>68</v>
      </c>
      <c r="F101" s="2">
        <v>2018</v>
      </c>
      <c r="G101" s="3">
        <v>43410</v>
      </c>
      <c r="H101" s="2" t="s">
        <v>327</v>
      </c>
    </row>
    <row r="102" spans="1:8" x14ac:dyDescent="0.3">
      <c r="A102" s="2" t="str">
        <f>TEXT(9781264258093,0)</f>
        <v>9781264258093</v>
      </c>
      <c r="B102" s="2" t="s">
        <v>66</v>
      </c>
      <c r="C102" s="6" t="s">
        <v>561</v>
      </c>
      <c r="D102" s="2" t="s">
        <v>9</v>
      </c>
      <c r="E102" s="2" t="s">
        <v>68</v>
      </c>
      <c r="F102" s="2">
        <v>2025</v>
      </c>
      <c r="G102" s="3">
        <v>45804</v>
      </c>
      <c r="H102" s="2" t="s">
        <v>328</v>
      </c>
    </row>
    <row r="103" spans="1:8" x14ac:dyDescent="0.3">
      <c r="A103" s="2" t="str">
        <f>TEXT(9781259641084,0)</f>
        <v>9781259641084</v>
      </c>
      <c r="B103" s="2" t="s">
        <v>329</v>
      </c>
      <c r="C103" s="6" t="s">
        <v>330</v>
      </c>
      <c r="D103" s="2" t="s">
        <v>9</v>
      </c>
      <c r="E103" s="2" t="s">
        <v>52</v>
      </c>
      <c r="F103" s="2">
        <v>2016</v>
      </c>
      <c r="G103" s="3">
        <v>43104</v>
      </c>
      <c r="H103" s="2" t="s">
        <v>331</v>
      </c>
    </row>
    <row r="104" spans="1:8" x14ac:dyDescent="0.3">
      <c r="A104" s="2" t="str">
        <f>TEXT(9781265126001,0)</f>
        <v>9781265126001</v>
      </c>
      <c r="B104" s="2" t="s">
        <v>332</v>
      </c>
      <c r="C104" s="6" t="s">
        <v>333</v>
      </c>
      <c r="D104" s="2" t="s">
        <v>9</v>
      </c>
      <c r="E104" s="2" t="s">
        <v>317</v>
      </c>
      <c r="F104" s="2">
        <v>2024</v>
      </c>
      <c r="G104" s="3">
        <v>45289</v>
      </c>
      <c r="H104" s="2" t="s">
        <v>334</v>
      </c>
    </row>
    <row r="105" spans="1:8" x14ac:dyDescent="0.3">
      <c r="A105" s="2" t="str">
        <f>TEXT(9780071602679,0)</f>
        <v>9780071602679</v>
      </c>
      <c r="B105" s="2" t="s">
        <v>335</v>
      </c>
      <c r="C105" s="6" t="s">
        <v>336</v>
      </c>
      <c r="D105" s="2" t="s">
        <v>9</v>
      </c>
      <c r="E105" s="2" t="s">
        <v>337</v>
      </c>
      <c r="F105" s="2">
        <v>2017</v>
      </c>
      <c r="G105" s="3">
        <v>42417</v>
      </c>
      <c r="H105" s="2" t="s">
        <v>338</v>
      </c>
    </row>
    <row r="106" spans="1:8" x14ac:dyDescent="0.3">
      <c r="A106" s="2" t="str">
        <f>TEXT(9781260011838,0)</f>
        <v>9781260011838</v>
      </c>
      <c r="B106" s="2" t="s">
        <v>339</v>
      </c>
      <c r="C106" s="6" t="s">
        <v>340</v>
      </c>
      <c r="D106" s="2" t="s">
        <v>9</v>
      </c>
      <c r="E106" s="2" t="s">
        <v>52</v>
      </c>
      <c r="F106" s="2">
        <v>2017</v>
      </c>
      <c r="G106" s="3">
        <v>43104</v>
      </c>
      <c r="H106" s="2" t="s">
        <v>341</v>
      </c>
    </row>
    <row r="107" spans="1:8" x14ac:dyDescent="0.3">
      <c r="A107" s="2" t="str">
        <f>TEXT(9780071794848,0)</f>
        <v>9780071794848</v>
      </c>
      <c r="B107" s="2" t="s">
        <v>342</v>
      </c>
      <c r="C107" s="6" t="s">
        <v>343</v>
      </c>
      <c r="D107" s="2" t="s">
        <v>9</v>
      </c>
      <c r="E107" s="2" t="s">
        <v>60</v>
      </c>
      <c r="F107" s="2">
        <v>2014</v>
      </c>
      <c r="G107" s="3">
        <v>41844</v>
      </c>
      <c r="H107" s="2" t="s">
        <v>344</v>
      </c>
    </row>
    <row r="108" spans="1:8" x14ac:dyDescent="0.3">
      <c r="A108" s="2" t="str">
        <f>TEXT(9781259644511,0)</f>
        <v>9781259644511</v>
      </c>
      <c r="B108" s="2" t="s">
        <v>345</v>
      </c>
      <c r="C108" s="6" t="s">
        <v>346</v>
      </c>
      <c r="D108" s="2" t="s">
        <v>9</v>
      </c>
      <c r="E108" s="2" t="s">
        <v>347</v>
      </c>
      <c r="F108" s="2">
        <v>2022</v>
      </c>
      <c r="G108" s="3">
        <v>44348</v>
      </c>
      <c r="H108" s="2" t="s">
        <v>348</v>
      </c>
    </row>
    <row r="109" spans="1:8" x14ac:dyDescent="0.3">
      <c r="A109" s="2" t="str">
        <f>TEXT(9781260467642,0)</f>
        <v>9781260467642</v>
      </c>
      <c r="B109" s="2" t="s">
        <v>349</v>
      </c>
      <c r="C109" s="6" t="s">
        <v>350</v>
      </c>
      <c r="D109" s="2" t="s">
        <v>9</v>
      </c>
      <c r="E109" s="2" t="s">
        <v>337</v>
      </c>
      <c r="F109" s="2">
        <v>2022</v>
      </c>
      <c r="G109" s="3">
        <v>44628</v>
      </c>
      <c r="H109" s="2" t="s">
        <v>351</v>
      </c>
    </row>
    <row r="110" spans="1:8" x14ac:dyDescent="0.3">
      <c r="A110" s="2" t="str">
        <f>TEXT(9780071812719,0)</f>
        <v>9780071812719</v>
      </c>
      <c r="B110" s="2" t="s">
        <v>352</v>
      </c>
      <c r="C110" s="6" t="s">
        <v>353</v>
      </c>
      <c r="D110" s="2" t="s">
        <v>9</v>
      </c>
      <c r="E110" s="2" t="s">
        <v>52</v>
      </c>
      <c r="F110" s="2">
        <v>2013</v>
      </c>
      <c r="G110" s="3">
        <v>43104</v>
      </c>
      <c r="H110" s="2" t="s">
        <v>354</v>
      </c>
    </row>
    <row r="111" spans="1:8" x14ac:dyDescent="0.3">
      <c r="A111" s="2" t="str">
        <f>TEXT(9780071822725,0)</f>
        <v>9780071822725</v>
      </c>
      <c r="B111" s="2" t="s">
        <v>355</v>
      </c>
      <c r="C111" s="6" t="s">
        <v>356</v>
      </c>
      <c r="D111" s="2" t="s">
        <v>9</v>
      </c>
      <c r="E111" s="2" t="s">
        <v>17</v>
      </c>
      <c r="F111" s="2">
        <v>2015</v>
      </c>
      <c r="G111" s="3">
        <v>42124</v>
      </c>
      <c r="H111" s="2" t="s">
        <v>357</v>
      </c>
    </row>
    <row r="112" spans="1:8" x14ac:dyDescent="0.3">
      <c r="A112" s="2" t="str">
        <f>TEXT(9780071664387,0)</f>
        <v>9780071664387</v>
      </c>
      <c r="B112" s="2" t="s">
        <v>358</v>
      </c>
      <c r="C112" s="6" t="s">
        <v>359</v>
      </c>
      <c r="D112" s="2" t="s">
        <v>9</v>
      </c>
      <c r="E112" s="2" t="s">
        <v>64</v>
      </c>
      <c r="F112" s="2">
        <v>2014</v>
      </c>
      <c r="G112" s="3">
        <v>43033</v>
      </c>
      <c r="H112" s="2" t="s">
        <v>360</v>
      </c>
    </row>
    <row r="113" spans="1:8" x14ac:dyDescent="0.3">
      <c r="A113" s="2" t="str">
        <f>TEXT(9780071834445,0)</f>
        <v>9780071834445</v>
      </c>
      <c r="B113" s="2" t="s">
        <v>284</v>
      </c>
      <c r="C113" s="6" t="s">
        <v>361</v>
      </c>
      <c r="D113" s="2" t="s">
        <v>9</v>
      </c>
      <c r="E113" s="2" t="s">
        <v>362</v>
      </c>
      <c r="F113" s="2">
        <v>2016</v>
      </c>
      <c r="G113" s="3">
        <v>42445</v>
      </c>
      <c r="H113" s="2" t="s">
        <v>363</v>
      </c>
    </row>
    <row r="114" spans="1:8" x14ac:dyDescent="0.3">
      <c r="A114" s="2" t="str">
        <f>TEXT(9781264617616,0)</f>
        <v>9781264617616</v>
      </c>
      <c r="B114" s="2" t="s">
        <v>312</v>
      </c>
      <c r="C114" s="6" t="s">
        <v>562</v>
      </c>
      <c r="D114" s="2" t="s">
        <v>9</v>
      </c>
      <c r="E114" s="2" t="s">
        <v>364</v>
      </c>
      <c r="F114" s="2">
        <v>2023</v>
      </c>
      <c r="G114" s="3">
        <v>45077</v>
      </c>
      <c r="H114" s="2" t="s">
        <v>365</v>
      </c>
    </row>
    <row r="115" spans="1:8" x14ac:dyDescent="0.3">
      <c r="A115" s="2" t="str">
        <f>TEXT(9781260473797,0)</f>
        <v>9781260473797</v>
      </c>
      <c r="B115" s="2" t="s">
        <v>366</v>
      </c>
      <c r="C115" s="6" t="s">
        <v>563</v>
      </c>
      <c r="D115" s="2" t="s">
        <v>9</v>
      </c>
      <c r="E115" s="2" t="s">
        <v>367</v>
      </c>
      <c r="F115" s="2">
        <v>2022</v>
      </c>
      <c r="G115" s="3">
        <v>44659</v>
      </c>
      <c r="H115" s="2" t="s">
        <v>368</v>
      </c>
    </row>
    <row r="116" spans="1:8" x14ac:dyDescent="0.3">
      <c r="A116" s="2" t="str">
        <f>TEXT(9781259642487,0)</f>
        <v>9781259642487</v>
      </c>
      <c r="B116" s="2" t="s">
        <v>369</v>
      </c>
      <c r="C116" s="6" t="s">
        <v>370</v>
      </c>
      <c r="D116" s="2" t="s">
        <v>9</v>
      </c>
      <c r="E116" s="2" t="s">
        <v>72</v>
      </c>
      <c r="F116" s="2">
        <v>2021</v>
      </c>
      <c r="G116" s="3">
        <v>44033</v>
      </c>
      <c r="H116" s="2" t="s">
        <v>371</v>
      </c>
    </row>
    <row r="117" spans="1:8" x14ac:dyDescent="0.3">
      <c r="A117" s="2" t="str">
        <f>TEXT(9781259642487,0)</f>
        <v>9781259642487</v>
      </c>
      <c r="B117" s="2" t="s">
        <v>372</v>
      </c>
      <c r="C117" s="6" t="s">
        <v>565</v>
      </c>
      <c r="D117" s="2" t="s">
        <v>9</v>
      </c>
      <c r="E117" s="2" t="s">
        <v>373</v>
      </c>
      <c r="F117" s="2">
        <v>2020</v>
      </c>
      <c r="G117" s="3">
        <v>43770</v>
      </c>
      <c r="H117" s="2" t="s">
        <v>374</v>
      </c>
    </row>
    <row r="118" spans="1:8" x14ac:dyDescent="0.3">
      <c r="A118" s="2" t="str">
        <f>TEXT(9780071477482,0)</f>
        <v>9780071477482</v>
      </c>
      <c r="B118" s="2" t="s">
        <v>375</v>
      </c>
      <c r="C118" s="6" t="s">
        <v>376</v>
      </c>
      <c r="D118" s="2" t="s">
        <v>9</v>
      </c>
      <c r="E118" s="2" t="s">
        <v>373</v>
      </c>
      <c r="F118" s="2">
        <v>2008</v>
      </c>
      <c r="G118" s="3">
        <v>41428</v>
      </c>
      <c r="H118" s="2" t="s">
        <v>377</v>
      </c>
    </row>
    <row r="119" spans="1:8" x14ac:dyDescent="0.3">
      <c r="A119" s="2" t="str">
        <f>TEXT(9781266930140,0)</f>
        <v>9781266930140</v>
      </c>
      <c r="B119" s="2" t="s">
        <v>378</v>
      </c>
      <c r="C119" s="6" t="s">
        <v>379</v>
      </c>
      <c r="D119" s="2" t="s">
        <v>9</v>
      </c>
      <c r="E119" s="2" t="s">
        <v>380</v>
      </c>
      <c r="F119" s="2">
        <v>2025</v>
      </c>
      <c r="G119" s="3">
        <v>45964</v>
      </c>
      <c r="H119" s="2" t="s">
        <v>381</v>
      </c>
    </row>
    <row r="120" spans="1:8" x14ac:dyDescent="0.3">
      <c r="A120" s="2" t="str">
        <f>TEXT(9781259642067,0)</f>
        <v>9781259642067</v>
      </c>
      <c r="B120" s="2" t="s">
        <v>378</v>
      </c>
      <c r="C120" s="6" t="s">
        <v>382</v>
      </c>
      <c r="D120" s="2" t="s">
        <v>9</v>
      </c>
      <c r="E120" s="2" t="s">
        <v>383</v>
      </c>
      <c r="F120" s="2">
        <v>2017</v>
      </c>
      <c r="G120" s="3">
        <v>42625</v>
      </c>
      <c r="H120" s="2" t="s">
        <v>384</v>
      </c>
    </row>
    <row r="121" spans="1:8" x14ac:dyDescent="0.3">
      <c r="A121" s="2" t="str">
        <f>TEXT(9781260026504,0)</f>
        <v>9781260026504</v>
      </c>
      <c r="B121" s="2" t="s">
        <v>385</v>
      </c>
      <c r="C121" s="6" t="s">
        <v>386</v>
      </c>
      <c r="D121" s="2" t="s">
        <v>9</v>
      </c>
      <c r="E121" s="2" t="s">
        <v>380</v>
      </c>
      <c r="F121" s="2">
        <v>2019</v>
      </c>
      <c r="G121" s="3">
        <v>43377</v>
      </c>
      <c r="H121" s="2" t="s">
        <v>387</v>
      </c>
    </row>
    <row r="122" spans="1:8" x14ac:dyDescent="0.3">
      <c r="A122" s="2" t="str">
        <f>TEXT(9780071624947,0)</f>
        <v>9780071624947</v>
      </c>
      <c r="B122" s="2" t="s">
        <v>388</v>
      </c>
      <c r="C122" s="6" t="s">
        <v>389</v>
      </c>
      <c r="D122" s="2" t="s">
        <v>9</v>
      </c>
      <c r="E122" s="2" t="s">
        <v>390</v>
      </c>
      <c r="F122" s="2">
        <v>2012</v>
      </c>
      <c r="G122" s="3">
        <v>41416</v>
      </c>
      <c r="H122" s="2" t="s">
        <v>391</v>
      </c>
    </row>
    <row r="123" spans="1:8" x14ac:dyDescent="0.3">
      <c r="A123" s="2" t="str">
        <f>TEXT(9781260456998,0)</f>
        <v>9781260456998</v>
      </c>
      <c r="B123" s="2" t="s">
        <v>88</v>
      </c>
      <c r="C123" s="6" t="s">
        <v>392</v>
      </c>
      <c r="D123" s="2" t="s">
        <v>9</v>
      </c>
      <c r="E123" s="2" t="s">
        <v>393</v>
      </c>
      <c r="F123" s="2">
        <v>2020</v>
      </c>
      <c r="G123" s="3">
        <v>43717</v>
      </c>
      <c r="H123" s="2" t="s">
        <v>394</v>
      </c>
    </row>
    <row r="124" spans="1:8" x14ac:dyDescent="0.3">
      <c r="A124" s="2" t="str">
        <f>TEXT(9780071761628,0)</f>
        <v>9780071761628</v>
      </c>
      <c r="B124" s="2" t="s">
        <v>395</v>
      </c>
      <c r="C124" s="6" t="s">
        <v>396</v>
      </c>
      <c r="D124" s="2" t="s">
        <v>9</v>
      </c>
      <c r="E124" s="2" t="s">
        <v>52</v>
      </c>
      <c r="F124" s="2">
        <v>2012</v>
      </c>
      <c r="G124" s="3">
        <v>43104</v>
      </c>
      <c r="H124" s="2" t="s">
        <v>397</v>
      </c>
    </row>
    <row r="125" spans="1:8" x14ac:dyDescent="0.3">
      <c r="A125" s="2" t="str">
        <f>TEXT(9781260441475,0)</f>
        <v>9781260441475</v>
      </c>
      <c r="B125" s="2" t="s">
        <v>398</v>
      </c>
      <c r="C125" s="6" t="s">
        <v>399</v>
      </c>
      <c r="D125" s="2" t="s">
        <v>9</v>
      </c>
      <c r="E125" s="2" t="s">
        <v>400</v>
      </c>
      <c r="F125" s="2">
        <v>2018</v>
      </c>
      <c r="G125" s="3">
        <v>43502</v>
      </c>
      <c r="H125" s="2" t="s">
        <v>401</v>
      </c>
    </row>
    <row r="126" spans="1:8" x14ac:dyDescent="0.3">
      <c r="A126" s="2" t="str">
        <f>TEXT(9781264259083,0)</f>
        <v>9781264259083</v>
      </c>
      <c r="B126" s="2" t="s">
        <v>402</v>
      </c>
      <c r="C126" s="6" t="s">
        <v>403</v>
      </c>
      <c r="D126" s="2" t="s">
        <v>9</v>
      </c>
      <c r="E126" s="2" t="s">
        <v>13</v>
      </c>
      <c r="F126" s="2">
        <v>2022</v>
      </c>
      <c r="G126" s="3">
        <v>44655</v>
      </c>
      <c r="H126" s="2" t="s">
        <v>404</v>
      </c>
    </row>
    <row r="127" spans="1:8" x14ac:dyDescent="0.3">
      <c r="A127" s="2" t="str">
        <f>TEXT(9781264278039,0)</f>
        <v>9781264278039</v>
      </c>
      <c r="B127" s="2" t="s">
        <v>405</v>
      </c>
      <c r="C127" s="6" t="s">
        <v>406</v>
      </c>
      <c r="D127" s="2" t="s">
        <v>9</v>
      </c>
      <c r="E127" s="2" t="s">
        <v>170</v>
      </c>
      <c r="F127" s="2">
        <v>2025</v>
      </c>
      <c r="G127" s="3">
        <v>45507</v>
      </c>
      <c r="H127" s="2" t="s">
        <v>407</v>
      </c>
    </row>
    <row r="128" spans="1:8" x14ac:dyDescent="0.3">
      <c r="A128" s="2" t="str">
        <f>TEXT(9781259642869,0)</f>
        <v>9781259642869</v>
      </c>
      <c r="B128" s="2" t="s">
        <v>408</v>
      </c>
      <c r="C128" s="6" t="s">
        <v>409</v>
      </c>
      <c r="D128" s="2" t="s">
        <v>9</v>
      </c>
      <c r="E128" s="2" t="s">
        <v>152</v>
      </c>
      <c r="F128" s="2">
        <v>2018</v>
      </c>
      <c r="G128" s="3">
        <v>43019</v>
      </c>
      <c r="H128" s="2" t="s">
        <v>410</v>
      </c>
    </row>
    <row r="129" spans="1:8" x14ac:dyDescent="0.3">
      <c r="A129" s="2" t="str">
        <f>TEXT(9781259644139,0)</f>
        <v>9781259644139</v>
      </c>
      <c r="B129" s="2" t="s">
        <v>411</v>
      </c>
      <c r="C129" s="6" t="s">
        <v>412</v>
      </c>
      <c r="D129" s="2" t="s">
        <v>9</v>
      </c>
      <c r="E129" s="2" t="s">
        <v>64</v>
      </c>
      <c r="F129" s="2">
        <v>2017</v>
      </c>
      <c r="G129" s="3">
        <v>42691</v>
      </c>
      <c r="H129" s="2" t="s">
        <v>413</v>
      </c>
    </row>
    <row r="130" spans="1:8" x14ac:dyDescent="0.3">
      <c r="A130" s="2" t="str">
        <f>TEXT(9780071773546,0)</f>
        <v>9780071773546</v>
      </c>
      <c r="B130" s="2" t="s">
        <v>414</v>
      </c>
      <c r="C130" s="6" t="s">
        <v>415</v>
      </c>
      <c r="D130" s="2" t="s">
        <v>9</v>
      </c>
      <c r="E130" s="2" t="s">
        <v>52</v>
      </c>
      <c r="F130" s="2">
        <v>2011</v>
      </c>
      <c r="G130" s="3">
        <v>43108</v>
      </c>
      <c r="H130" s="2" t="s">
        <v>416</v>
      </c>
    </row>
    <row r="131" spans="1:8" x14ac:dyDescent="0.3">
      <c r="A131" s="2" t="str">
        <f>TEXT(9780071824118,0)</f>
        <v>9780071824118</v>
      </c>
      <c r="B131" s="2" t="s">
        <v>417</v>
      </c>
      <c r="C131" s="6" t="s">
        <v>418</v>
      </c>
      <c r="D131" s="2" t="s">
        <v>9</v>
      </c>
      <c r="E131" s="2" t="s">
        <v>419</v>
      </c>
      <c r="F131" s="2">
        <v>2016</v>
      </c>
      <c r="G131" s="3">
        <v>42845</v>
      </c>
      <c r="H131" s="2" t="s">
        <v>420</v>
      </c>
    </row>
    <row r="132" spans="1:8" x14ac:dyDescent="0.3">
      <c r="A132" s="2" t="str">
        <f>TEXT(9780071843133,0)</f>
        <v>9780071843133</v>
      </c>
      <c r="B132" s="2" t="s">
        <v>421</v>
      </c>
      <c r="C132" s="6" t="s">
        <v>422</v>
      </c>
      <c r="D132" s="2" t="s">
        <v>9</v>
      </c>
      <c r="E132" s="2" t="s">
        <v>156</v>
      </c>
      <c r="F132" s="2">
        <v>2017</v>
      </c>
      <c r="G132" s="3">
        <v>42576</v>
      </c>
      <c r="H132" s="2" t="s">
        <v>423</v>
      </c>
    </row>
    <row r="133" spans="1:8" x14ac:dyDescent="0.3">
      <c r="A133" s="2" t="str">
        <f>TEXT(9780071736268,0)</f>
        <v>9780071736268</v>
      </c>
      <c r="B133" s="2" t="s">
        <v>424</v>
      </c>
      <c r="C133" s="6" t="s">
        <v>425</v>
      </c>
      <c r="D133" s="2" t="s">
        <v>9</v>
      </c>
      <c r="E133" s="2" t="s">
        <v>426</v>
      </c>
      <c r="F133" s="2">
        <v>2013</v>
      </c>
      <c r="G133" s="3">
        <v>41430</v>
      </c>
      <c r="H133" s="2" t="s">
        <v>427</v>
      </c>
    </row>
    <row r="134" spans="1:8" x14ac:dyDescent="0.3">
      <c r="A134" s="2" t="str">
        <f>TEXT(9780071793339,0)</f>
        <v>9780071793339</v>
      </c>
      <c r="B134" s="2" t="s">
        <v>428</v>
      </c>
      <c r="C134" s="6" t="s">
        <v>429</v>
      </c>
      <c r="D134" s="2" t="s">
        <v>9</v>
      </c>
      <c r="E134" s="2" t="s">
        <v>145</v>
      </c>
      <c r="F134" s="2">
        <v>2018</v>
      </c>
      <c r="G134" s="3">
        <v>43465</v>
      </c>
      <c r="H134" s="2" t="s">
        <v>430</v>
      </c>
    </row>
    <row r="135" spans="1:8" x14ac:dyDescent="0.3">
      <c r="A135" s="2" t="str">
        <f>TEXT(9781264270040,0)</f>
        <v>9781264270040</v>
      </c>
      <c r="B135" s="2" t="s">
        <v>431</v>
      </c>
      <c r="C135" s="6" t="s">
        <v>432</v>
      </c>
      <c r="D135" s="2" t="s">
        <v>9</v>
      </c>
      <c r="E135" s="2" t="s">
        <v>36</v>
      </c>
      <c r="F135" s="2">
        <v>2022</v>
      </c>
      <c r="G135" s="3">
        <v>44767</v>
      </c>
      <c r="H135" s="2" t="s">
        <v>433</v>
      </c>
    </row>
    <row r="136" spans="1:8" x14ac:dyDescent="0.3">
      <c r="A136" s="2" t="str">
        <f>TEXT(9781266266140,0)</f>
        <v>9781266266140</v>
      </c>
      <c r="B136" s="2" t="s">
        <v>154</v>
      </c>
      <c r="C136" s="6" t="s">
        <v>434</v>
      </c>
      <c r="D136" s="2" t="s">
        <v>9</v>
      </c>
      <c r="E136" s="2" t="s">
        <v>156</v>
      </c>
      <c r="F136" s="2">
        <v>2025</v>
      </c>
      <c r="G136" s="3">
        <v>45629</v>
      </c>
      <c r="H136" s="2" t="s">
        <v>435</v>
      </c>
    </row>
    <row r="137" spans="1:8" x14ac:dyDescent="0.3">
      <c r="A137" s="2" t="str">
        <f>TEXT(9781260463286,0)</f>
        <v>9781260463286</v>
      </c>
      <c r="B137" s="2" t="s">
        <v>436</v>
      </c>
      <c r="C137" s="6" t="s">
        <v>437</v>
      </c>
      <c r="D137" s="2" t="s">
        <v>9</v>
      </c>
      <c r="E137" s="2" t="s">
        <v>419</v>
      </c>
      <c r="F137" s="2">
        <v>2021</v>
      </c>
      <c r="G137" s="3">
        <v>44232</v>
      </c>
      <c r="H137" s="2" t="s">
        <v>438</v>
      </c>
    </row>
    <row r="138" spans="1:8" x14ac:dyDescent="0.3">
      <c r="A138" s="2" t="str">
        <f>TEXT(9781259835353,0)</f>
        <v>9781259835353</v>
      </c>
      <c r="B138" s="2" t="s">
        <v>439</v>
      </c>
      <c r="C138" s="6" t="s">
        <v>440</v>
      </c>
      <c r="D138" s="2" t="s">
        <v>9</v>
      </c>
      <c r="E138" s="2" t="s">
        <v>105</v>
      </c>
      <c r="F138" s="2">
        <v>2019</v>
      </c>
      <c r="G138" s="3">
        <v>43502</v>
      </c>
      <c r="H138" s="2" t="s">
        <v>441</v>
      </c>
    </row>
    <row r="139" spans="1:8" x14ac:dyDescent="0.3">
      <c r="A139" s="2" t="str">
        <f>TEXT(9780071833257,0)</f>
        <v>9780071833257</v>
      </c>
      <c r="B139" s="2" t="s">
        <v>442</v>
      </c>
      <c r="C139" s="6" t="s">
        <v>443</v>
      </c>
      <c r="D139" s="2" t="s">
        <v>9</v>
      </c>
      <c r="E139" s="2" t="s">
        <v>52</v>
      </c>
      <c r="F139" s="2">
        <v>2015</v>
      </c>
      <c r="G139" s="3">
        <v>43104</v>
      </c>
      <c r="H139" s="2" t="s">
        <v>444</v>
      </c>
    </row>
    <row r="140" spans="1:8" x14ac:dyDescent="0.3">
      <c r="A140" s="2" t="str">
        <f>TEXT(9781260464283,0)</f>
        <v>9781260464283</v>
      </c>
      <c r="B140" s="2" t="s">
        <v>445</v>
      </c>
      <c r="C140" s="6" t="s">
        <v>446</v>
      </c>
      <c r="D140" s="2" t="s">
        <v>9</v>
      </c>
      <c r="E140" s="2" t="s">
        <v>317</v>
      </c>
      <c r="F140" s="2">
        <v>2022</v>
      </c>
      <c r="G140" s="3">
        <v>44489</v>
      </c>
      <c r="H140" s="2" t="s">
        <v>447</v>
      </c>
    </row>
    <row r="141" spans="1:8" x14ac:dyDescent="0.3">
      <c r="A141" s="2" t="str">
        <f>TEXT(9781259834332,0)</f>
        <v>9781259834332</v>
      </c>
      <c r="B141" s="2" t="s">
        <v>448</v>
      </c>
      <c r="C141" s="6" t="s">
        <v>449</v>
      </c>
      <c r="D141" s="2" t="s">
        <v>9</v>
      </c>
      <c r="E141" s="2" t="s">
        <v>105</v>
      </c>
      <c r="F141" s="2">
        <v>2020</v>
      </c>
      <c r="G141" s="3">
        <v>43902</v>
      </c>
      <c r="H141" s="2" t="s">
        <v>450</v>
      </c>
    </row>
    <row r="142" spans="1:8" x14ac:dyDescent="0.3">
      <c r="A142" s="2" t="str">
        <f>TEXT(9781259644627,0)</f>
        <v>9781259644627</v>
      </c>
      <c r="B142" s="2" t="s">
        <v>451</v>
      </c>
      <c r="C142" s="6" t="s">
        <v>564</v>
      </c>
      <c r="D142" s="2" t="s">
        <v>9</v>
      </c>
      <c r="E142" s="2" t="s">
        <v>452</v>
      </c>
      <c r="F142" s="2">
        <v>2018</v>
      </c>
      <c r="G142" s="3">
        <v>43297</v>
      </c>
      <c r="H142" s="2" t="s">
        <v>453</v>
      </c>
    </row>
    <row r="143" spans="1:8" x14ac:dyDescent="0.3">
      <c r="A143" s="2" t="str">
        <f>TEXT(9781260121117,0)</f>
        <v>9781260121117</v>
      </c>
      <c r="B143" s="2" t="s">
        <v>454</v>
      </c>
      <c r="C143" s="6" t="s">
        <v>455</v>
      </c>
      <c r="D143" s="2" t="s">
        <v>9</v>
      </c>
      <c r="E143" s="2" t="s">
        <v>170</v>
      </c>
      <c r="F143" s="2">
        <v>2020</v>
      </c>
      <c r="G143" s="3">
        <v>43741</v>
      </c>
      <c r="H143" s="2" t="s">
        <v>456</v>
      </c>
    </row>
    <row r="144" spans="1:8" x14ac:dyDescent="0.3">
      <c r="A144" s="2" t="s">
        <v>457</v>
      </c>
      <c r="B144" s="2" t="s">
        <v>458</v>
      </c>
      <c r="C144" s="6" t="s">
        <v>459</v>
      </c>
      <c r="D144" s="2" t="s">
        <v>9</v>
      </c>
      <c r="E144" s="2" t="s">
        <v>460</v>
      </c>
      <c r="F144" s="2">
        <v>2012</v>
      </c>
      <c r="G144" s="3">
        <v>41439</v>
      </c>
      <c r="H144" s="2" t="s">
        <v>461</v>
      </c>
    </row>
    <row r="145" spans="1:8" x14ac:dyDescent="0.3">
      <c r="A145" s="2" t="str">
        <f>TEXT(9780071805520,0)</f>
        <v>9780071805520</v>
      </c>
      <c r="B145" s="2" t="s">
        <v>462</v>
      </c>
      <c r="C145" s="6" t="s">
        <v>463</v>
      </c>
      <c r="D145" s="2" t="s">
        <v>9</v>
      </c>
      <c r="E145" s="2" t="s">
        <v>464</v>
      </c>
      <c r="F145" s="2">
        <v>2016</v>
      </c>
      <c r="G145" s="3">
        <v>43517</v>
      </c>
      <c r="H145" s="2" t="s">
        <v>465</v>
      </c>
    </row>
    <row r="146" spans="1:8" x14ac:dyDescent="0.3">
      <c r="A146" s="2" t="str">
        <f>TEXT(9781265039684,0)</f>
        <v>9781265039684</v>
      </c>
      <c r="B146" s="2" t="s">
        <v>466</v>
      </c>
      <c r="C146" s="6" t="s">
        <v>467</v>
      </c>
      <c r="D146" s="2" t="s">
        <v>9</v>
      </c>
      <c r="E146" s="2" t="s">
        <v>56</v>
      </c>
      <c r="F146" s="2">
        <v>2026</v>
      </c>
      <c r="G146" s="3">
        <v>45931</v>
      </c>
      <c r="H146" s="2" t="s">
        <v>468</v>
      </c>
    </row>
    <row r="147" spans="1:8" x14ac:dyDescent="0.3">
      <c r="A147" s="2" t="str">
        <f>TEXT(9780071821629,0)</f>
        <v>9780071821629</v>
      </c>
      <c r="B147" s="2" t="s">
        <v>469</v>
      </c>
      <c r="C147" s="6" t="s">
        <v>470</v>
      </c>
      <c r="D147" s="2" t="s">
        <v>9</v>
      </c>
      <c r="E147" s="2" t="s">
        <v>156</v>
      </c>
      <c r="F147" s="2">
        <v>2016</v>
      </c>
      <c r="G147" s="3">
        <v>42565</v>
      </c>
      <c r="H147" s="2" t="s">
        <v>471</v>
      </c>
    </row>
    <row r="148" spans="1:8" x14ac:dyDescent="0.3">
      <c r="A148" s="2" t="str">
        <f>TEXT(9781264258758,0)</f>
        <v>9781264258758</v>
      </c>
      <c r="B148" s="2" t="s">
        <v>472</v>
      </c>
      <c r="C148" s="6" t="s">
        <v>473</v>
      </c>
      <c r="D148" s="2" t="s">
        <v>9</v>
      </c>
      <c r="E148" s="2" t="s">
        <v>21</v>
      </c>
      <c r="F148" s="2">
        <v>2023</v>
      </c>
      <c r="G148" s="3">
        <v>44839</v>
      </c>
      <c r="H148" s="2" t="s">
        <v>474</v>
      </c>
    </row>
    <row r="149" spans="1:8" x14ac:dyDescent="0.3">
      <c r="A149" s="2" t="str">
        <f>TEXT(9781264923106,0)</f>
        <v>9781264923106</v>
      </c>
      <c r="B149" s="2" t="s">
        <v>189</v>
      </c>
      <c r="C149" s="6" t="s">
        <v>475</v>
      </c>
      <c r="D149" s="2" t="s">
        <v>9</v>
      </c>
      <c r="E149" s="2" t="s">
        <v>476</v>
      </c>
      <c r="F149" s="2">
        <v>2024</v>
      </c>
      <c r="G149" s="3">
        <v>45265</v>
      </c>
      <c r="H149" s="2" t="s">
        <v>477</v>
      </c>
    </row>
    <row r="150" spans="1:8" x14ac:dyDescent="0.3">
      <c r="A150" s="2" t="str">
        <f>TEXT(9781260019933,0)</f>
        <v>9781260019933</v>
      </c>
      <c r="B150" s="2" t="s">
        <v>478</v>
      </c>
      <c r="C150" s="6" t="s">
        <v>479</v>
      </c>
      <c r="D150" s="2" t="s">
        <v>9</v>
      </c>
      <c r="E150" s="2" t="s">
        <v>13</v>
      </c>
      <c r="F150" s="2">
        <v>2020</v>
      </c>
      <c r="G150" s="3">
        <v>43159</v>
      </c>
      <c r="H150" s="2" t="s">
        <v>480</v>
      </c>
    </row>
    <row r="151" spans="1:8" x14ac:dyDescent="0.3">
      <c r="A151" s="2" t="str">
        <f>TEXT(9781260459937,0)</f>
        <v>9781260459937</v>
      </c>
      <c r="B151" s="2" t="s">
        <v>481</v>
      </c>
      <c r="C151" s="6" t="s">
        <v>482</v>
      </c>
      <c r="D151" s="2" t="s">
        <v>9</v>
      </c>
      <c r="E151" s="2" t="s">
        <v>483</v>
      </c>
      <c r="F151" s="2">
        <v>2022</v>
      </c>
      <c r="G151" s="3">
        <v>44446</v>
      </c>
      <c r="H151" s="2" t="s">
        <v>484</v>
      </c>
    </row>
    <row r="152" spans="1:8" x14ac:dyDescent="0.3">
      <c r="A152" s="2" t="str">
        <f>TEXT(9781264264476,0)</f>
        <v>9781264264476</v>
      </c>
      <c r="B152" s="2" t="s">
        <v>485</v>
      </c>
      <c r="C152" s="6" t="s">
        <v>486</v>
      </c>
      <c r="D152" s="2" t="s">
        <v>9</v>
      </c>
      <c r="E152" s="2" t="s">
        <v>60</v>
      </c>
      <c r="F152" s="2">
        <v>2021</v>
      </c>
      <c r="G152" s="3">
        <v>44265</v>
      </c>
      <c r="H152" s="2" t="s">
        <v>487</v>
      </c>
    </row>
    <row r="153" spans="1:8" x14ac:dyDescent="0.3">
      <c r="A153" s="2" t="str">
        <f>TEXT(9781265941468,0)</f>
        <v>9781265941468</v>
      </c>
      <c r="B153" s="2" t="s">
        <v>485</v>
      </c>
      <c r="C153" s="6" t="s">
        <v>488</v>
      </c>
      <c r="D153" s="2" t="s">
        <v>9</v>
      </c>
      <c r="E153" s="2" t="s">
        <v>60</v>
      </c>
      <c r="F153" s="2">
        <v>2025</v>
      </c>
      <c r="G153" s="3">
        <v>45792</v>
      </c>
      <c r="H153" s="2" t="s">
        <v>489</v>
      </c>
    </row>
    <row r="154" spans="1:8" x14ac:dyDescent="0.3">
      <c r="A154" s="2" t="str">
        <f>TEXT(9781260462494,0)</f>
        <v>9781260462494</v>
      </c>
      <c r="B154" s="2" t="s">
        <v>490</v>
      </c>
      <c r="C154" s="6" t="s">
        <v>491</v>
      </c>
      <c r="D154" s="2" t="s">
        <v>9</v>
      </c>
      <c r="E154" s="2" t="s">
        <v>452</v>
      </c>
      <c r="F154" s="2">
        <v>2021</v>
      </c>
      <c r="G154" s="3">
        <v>44370</v>
      </c>
      <c r="H154" s="2" t="s">
        <v>492</v>
      </c>
    </row>
    <row r="155" spans="1:8" x14ac:dyDescent="0.3">
      <c r="A155" s="2" t="str">
        <f>TEXT(9780071746786,0)</f>
        <v>9780071746786</v>
      </c>
      <c r="B155" s="2" t="s">
        <v>493</v>
      </c>
      <c r="C155" s="6" t="s">
        <v>494</v>
      </c>
      <c r="D155" s="2" t="s">
        <v>9</v>
      </c>
      <c r="E155" s="2" t="s">
        <v>495</v>
      </c>
      <c r="F155" s="2">
        <v>2013</v>
      </c>
      <c r="G155" s="3">
        <v>41645</v>
      </c>
      <c r="H155" s="2" t="s">
        <v>496</v>
      </c>
    </row>
    <row r="156" spans="1:8" x14ac:dyDescent="0.3">
      <c r="A156" s="2" t="str">
        <f>TEXT(9780071791007,0)</f>
        <v>9780071791007</v>
      </c>
      <c r="B156" s="2" t="s">
        <v>497</v>
      </c>
      <c r="C156" s="6" t="s">
        <v>498</v>
      </c>
      <c r="D156" s="2" t="s">
        <v>9</v>
      </c>
      <c r="E156" s="2" t="s">
        <v>499</v>
      </c>
      <c r="F156" s="2">
        <v>2014</v>
      </c>
      <c r="G156" s="3">
        <v>41680</v>
      </c>
      <c r="H156" s="2" t="s">
        <v>500</v>
      </c>
    </row>
    <row r="157" spans="1:8" x14ac:dyDescent="0.3">
      <c r="A157" s="2" t="str">
        <f>TEXT(9781265905026,0)</f>
        <v>9781265905026</v>
      </c>
      <c r="B157" s="2" t="s">
        <v>501</v>
      </c>
      <c r="C157" s="6" t="s">
        <v>502</v>
      </c>
      <c r="D157" s="2" t="s">
        <v>9</v>
      </c>
      <c r="E157" s="2" t="s">
        <v>60</v>
      </c>
      <c r="F157" s="2">
        <v>2024</v>
      </c>
      <c r="G157" s="3">
        <v>45247</v>
      </c>
      <c r="H157" s="2" t="s">
        <v>503</v>
      </c>
    </row>
    <row r="158" spans="1:8" x14ac:dyDescent="0.3">
      <c r="A158" s="2" t="str">
        <f>TEXT(9781260026481,0)</f>
        <v>9781260026481</v>
      </c>
      <c r="B158" s="2" t="s">
        <v>504</v>
      </c>
      <c r="C158" s="6" t="s">
        <v>505</v>
      </c>
      <c r="D158" s="2" t="s">
        <v>9</v>
      </c>
      <c r="E158" s="2" t="s">
        <v>60</v>
      </c>
      <c r="F158" s="2">
        <v>2020</v>
      </c>
      <c r="G158" s="3">
        <v>43738</v>
      </c>
      <c r="H158" s="2" t="s">
        <v>506</v>
      </c>
    </row>
    <row r="159" spans="1:8" x14ac:dyDescent="0.3">
      <c r="A159" s="2" t="str">
        <f>TEXT(9780071807432,0)</f>
        <v>9780071807432</v>
      </c>
      <c r="B159" s="2" t="s">
        <v>507</v>
      </c>
      <c r="C159" s="6" t="s">
        <v>508</v>
      </c>
      <c r="D159" s="2" t="s">
        <v>9</v>
      </c>
      <c r="E159" s="2" t="s">
        <v>509</v>
      </c>
      <c r="F159" s="2">
        <v>2014</v>
      </c>
      <c r="G159" s="3">
        <v>41913</v>
      </c>
      <c r="H159" s="2" t="s">
        <v>510</v>
      </c>
    </row>
    <row r="160" spans="1:8" x14ac:dyDescent="0.3">
      <c r="A160" s="2" t="str">
        <f>TEXT(9781259860249,0)</f>
        <v>9781259860249</v>
      </c>
      <c r="B160" s="2" t="s">
        <v>511</v>
      </c>
      <c r="C160" s="6" t="s">
        <v>512</v>
      </c>
      <c r="D160" s="2" t="s">
        <v>9</v>
      </c>
      <c r="E160" s="2" t="s">
        <v>60</v>
      </c>
      <c r="F160" s="2">
        <v>2018</v>
      </c>
      <c r="G160" s="3">
        <v>42991</v>
      </c>
      <c r="H160" s="2" t="s">
        <v>513</v>
      </c>
    </row>
    <row r="161" spans="1:8" x14ac:dyDescent="0.3">
      <c r="A161" s="2" t="str">
        <f>TEXT(9780071791953,0)</f>
        <v>9780071791953</v>
      </c>
      <c r="B161" s="2" t="s">
        <v>514</v>
      </c>
      <c r="C161" s="6" t="s">
        <v>515</v>
      </c>
      <c r="D161" s="2" t="s">
        <v>9</v>
      </c>
      <c r="E161" s="2" t="s">
        <v>499</v>
      </c>
      <c r="F161" s="2">
        <v>2014</v>
      </c>
      <c r="G161" s="3">
        <v>41645</v>
      </c>
      <c r="H161" s="2" t="s">
        <v>516</v>
      </c>
    </row>
    <row r="162" spans="1:8" x14ac:dyDescent="0.3">
      <c r="A162" s="2" t="str">
        <f>TEXT(9781259837401,0)</f>
        <v>9781259837401</v>
      </c>
      <c r="B162" s="2" t="s">
        <v>517</v>
      </c>
      <c r="C162" s="6" t="s">
        <v>518</v>
      </c>
      <c r="D162" s="2" t="s">
        <v>9</v>
      </c>
      <c r="E162" s="2" t="s">
        <v>519</v>
      </c>
      <c r="F162" s="2">
        <v>2017</v>
      </c>
      <c r="G162" s="3">
        <v>42999</v>
      </c>
      <c r="H162" s="2" t="s">
        <v>520</v>
      </c>
    </row>
    <row r="163" spans="1:8" x14ac:dyDescent="0.3">
      <c r="A163" s="2" t="str">
        <f>TEXT(9780071816984,0)</f>
        <v>9780071816984</v>
      </c>
      <c r="B163" s="2" t="s">
        <v>521</v>
      </c>
      <c r="C163" s="6" t="s">
        <v>522</v>
      </c>
      <c r="D163" s="2" t="s">
        <v>9</v>
      </c>
      <c r="E163" s="2" t="s">
        <v>60</v>
      </c>
      <c r="F163" s="2">
        <v>2015</v>
      </c>
      <c r="G163" s="3">
        <v>42073</v>
      </c>
      <c r="H163" s="2" t="s">
        <v>523</v>
      </c>
    </row>
    <row r="164" spans="1:8" x14ac:dyDescent="0.3">
      <c r="A164" s="2" t="str">
        <f>TEXT(9781264278527,0)</f>
        <v>9781264278527</v>
      </c>
      <c r="B164" s="2" t="s">
        <v>524</v>
      </c>
      <c r="C164" s="6" t="s">
        <v>544</v>
      </c>
      <c r="D164" s="2" t="s">
        <v>9</v>
      </c>
      <c r="E164" s="2" t="s">
        <v>36</v>
      </c>
      <c r="F164" s="2">
        <v>2023</v>
      </c>
      <c r="G164" s="3">
        <v>44987</v>
      </c>
      <c r="H164" s="2" t="s">
        <v>525</v>
      </c>
    </row>
    <row r="165" spans="1:8" x14ac:dyDescent="0.3">
      <c r="A165" s="2" t="str">
        <f>TEXT(9780071843539,0)</f>
        <v>9780071843539</v>
      </c>
      <c r="B165" s="2" t="s">
        <v>526</v>
      </c>
      <c r="C165" s="6" t="s">
        <v>527</v>
      </c>
      <c r="D165" s="2" t="s">
        <v>9</v>
      </c>
      <c r="E165" s="2" t="s">
        <v>528</v>
      </c>
      <c r="F165" s="2">
        <v>2018</v>
      </c>
      <c r="G165" s="3">
        <v>42928</v>
      </c>
      <c r="H165" s="2" t="s">
        <v>529</v>
      </c>
    </row>
    <row r="166" spans="1:8" x14ac:dyDescent="0.3">
      <c r="A166" s="2" t="str">
        <f>TEXT(9781260456868,0)</f>
        <v>9781260456868</v>
      </c>
      <c r="B166" s="2" t="s">
        <v>530</v>
      </c>
      <c r="C166" s="6" t="s">
        <v>531</v>
      </c>
      <c r="D166" s="2" t="s">
        <v>9</v>
      </c>
      <c r="E166" s="2" t="s">
        <v>547</v>
      </c>
      <c r="F166" s="2">
        <v>2020</v>
      </c>
      <c r="G166" s="3">
        <v>43614</v>
      </c>
      <c r="H166" s="2" t="s">
        <v>532</v>
      </c>
    </row>
    <row r="167" spans="1:8" x14ac:dyDescent="0.3">
      <c r="A167" s="2" t="str">
        <f>TEXT(9781260464122,0)</f>
        <v>9781260464122</v>
      </c>
      <c r="B167" s="2" t="s">
        <v>533</v>
      </c>
      <c r="C167" s="6" t="s">
        <v>534</v>
      </c>
      <c r="D167" s="2" t="s">
        <v>9</v>
      </c>
      <c r="E167" s="2" t="s">
        <v>337</v>
      </c>
      <c r="F167" s="2">
        <v>2021</v>
      </c>
      <c r="G167" s="3">
        <v>44165</v>
      </c>
      <c r="H167" s="2" t="s">
        <v>535</v>
      </c>
    </row>
    <row r="168" spans="1:8" x14ac:dyDescent="0.3">
      <c r="A168" s="2" t="str">
        <f>TEXT(9781266134203,0)</f>
        <v>9781266134203</v>
      </c>
      <c r="B168" s="2" t="s">
        <v>533</v>
      </c>
      <c r="C168" s="6" t="s">
        <v>536</v>
      </c>
      <c r="D168" s="2" t="s">
        <v>9</v>
      </c>
      <c r="E168" s="2" t="s">
        <v>337</v>
      </c>
      <c r="F168" s="2">
        <v>2026</v>
      </c>
      <c r="G168" s="3">
        <v>45966</v>
      </c>
      <c r="H168" s="2" t="s">
        <v>537</v>
      </c>
    </row>
    <row r="169" spans="1:8" x14ac:dyDescent="0.3">
      <c r="A169" s="2" t="str">
        <f>TEXT(9781260462739,0)</f>
        <v>9781260462739</v>
      </c>
      <c r="B169" s="2" t="s">
        <v>538</v>
      </c>
      <c r="C169" s="6" t="s">
        <v>539</v>
      </c>
      <c r="D169" s="2" t="s">
        <v>9</v>
      </c>
      <c r="E169" s="2" t="s">
        <v>547</v>
      </c>
      <c r="F169" s="2">
        <v>2022</v>
      </c>
      <c r="G169" s="3">
        <v>44088</v>
      </c>
      <c r="H169" s="2" t="s">
        <v>540</v>
      </c>
    </row>
    <row r="170" spans="1:8" x14ac:dyDescent="0.3">
      <c r="A170" s="2" t="str">
        <f>TEXT(9781265164225,0)</f>
        <v>9781265164225</v>
      </c>
      <c r="B170" s="2" t="s">
        <v>542</v>
      </c>
      <c r="C170" s="6" t="s">
        <v>543</v>
      </c>
      <c r="D170" s="2" t="s">
        <v>9</v>
      </c>
      <c r="E170" s="2" t="s">
        <v>547</v>
      </c>
      <c r="F170" s="2">
        <v>2023</v>
      </c>
      <c r="G170" s="3">
        <v>45296</v>
      </c>
      <c r="H170" s="2" t="s">
        <v>541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Seo, Yujin</dc:creator>
  <cp:lastModifiedBy>User</cp:lastModifiedBy>
  <dcterms:created xsi:type="dcterms:W3CDTF">2026-01-02T07:13:04Z</dcterms:created>
  <dcterms:modified xsi:type="dcterms:W3CDTF">2026-01-14T04:38:39Z</dcterms:modified>
</cp:coreProperties>
</file>